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charts/chart8.xml" ContentType="application/vnd.openxmlformats-officedocument.drawingml.chart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worksheets/sheet1.xml" ContentType="application/vnd.openxmlformats-officedocument.spreadsheetml.workshee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style1.xml" ContentType="application/vnd.ms-office.chartstyle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9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olors1.xml" ContentType="application/vnd.ms-office.chartcolorstyle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comments2.xml" ContentType="application/vnd.openxmlformats-officedocument.spreadsheetml.comment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evillalobcu\Google Drive\Estudio\MGI\PROYECTO DE GRADO\2018\Docuemento Final\Documento Final_16052018\VersionEntregada\"/>
    </mc:Choice>
  </mc:AlternateContent>
  <bookViews>
    <workbookView xWindow="0" yWindow="0" windowWidth="19200" windowHeight="7545"/>
  </bookViews>
  <sheets>
    <sheet name="Datos_Entrada" sheetId="1" r:id="rId1"/>
    <sheet name="Proyección_Ingresos" sheetId="2" r:id="rId2"/>
    <sheet name="Análisis_Activos" sheetId="7" r:id="rId3"/>
    <sheet name="PYG" sheetId="5" r:id="rId4"/>
    <sheet name="Cálculo_WACC" sheetId="3" r:id="rId5"/>
    <sheet name="FCL" sheetId="8" r:id="rId6"/>
    <sheet name="Análisis Variables Input" sheetId="9" r:id="rId7"/>
    <sheet name="Informe_VPN" sheetId="28" r:id="rId8"/>
    <sheet name="Informe_TIR" sheetId="26" r:id="rId9"/>
  </sheets>
  <externalReferences>
    <externalReference r:id="rId10"/>
  </externalReferences>
  <definedNames>
    <definedName name="Cap_Disponible">[1]Datos_Entrada!$D$60</definedName>
    <definedName name="CostoConsultaDB">Datos_Entrada!$D$38</definedName>
    <definedName name="CostoUnitOBD">Datos_Entrada!$D$32</definedName>
    <definedName name="Factor_Pr">Datos_Entrada!$C$82</definedName>
    <definedName name="Investment">Datos_Entrada!$E$78</definedName>
    <definedName name="Precio_Venta">Proyección_Ingresos!$G$39</definedName>
    <definedName name="TIR">FCL!$F$42</definedName>
    <definedName name="TIR_Calculada">FCL!$F$42</definedName>
    <definedName name="Volumen">Proyección_Ingresos!$C$39</definedName>
    <definedName name="VPN">FCL!$F$38</definedName>
    <definedName name="WACC">Cálculo_WACC!$F$13</definedName>
  </definedNames>
  <calcPr calcId="179017"/>
</workbook>
</file>

<file path=xl/calcChain.xml><?xml version="1.0" encoding="utf-8"?>
<calcChain xmlns="http://schemas.openxmlformats.org/spreadsheetml/2006/main">
  <c r="D30" i="1" l="1"/>
  <c r="G62" i="8"/>
  <c r="G64" i="8"/>
  <c r="I62" i="8"/>
  <c r="I64" i="8"/>
  <c r="E48" i="8"/>
  <c r="H86" i="28" l="1"/>
  <c r="H88" i="28"/>
  <c r="H88" i="26"/>
  <c r="K40" i="9"/>
  <c r="K41" i="9"/>
  <c r="K46" i="9"/>
  <c r="K47" i="9"/>
  <c r="K48" i="9"/>
  <c r="K54" i="9"/>
  <c r="K62" i="9" l="1"/>
  <c r="K63" i="9"/>
  <c r="K72" i="9"/>
  <c r="K80" i="9"/>
  <c r="K15" i="9"/>
  <c r="K16" i="9"/>
  <c r="K25" i="9"/>
  <c r="K33" i="9"/>
  <c r="C71" i="5" l="1"/>
  <c r="P64" i="5"/>
  <c r="O64" i="5"/>
  <c r="N64" i="5"/>
  <c r="M64" i="5"/>
  <c r="L64" i="5"/>
  <c r="K64" i="5"/>
  <c r="J64" i="5"/>
  <c r="I64" i="5"/>
  <c r="H64" i="5"/>
  <c r="G64" i="5"/>
  <c r="F64" i="5"/>
  <c r="P62" i="5"/>
  <c r="O62" i="5"/>
  <c r="N62" i="5"/>
  <c r="M62" i="5"/>
  <c r="L62" i="5"/>
  <c r="K62" i="5"/>
  <c r="J62" i="5"/>
  <c r="E64" i="5"/>
  <c r="Y53" i="5"/>
  <c r="W53" i="5"/>
  <c r="U53" i="5"/>
  <c r="S53" i="5"/>
  <c r="P53" i="5"/>
  <c r="O53" i="5"/>
  <c r="N53" i="5"/>
  <c r="M53" i="5"/>
  <c r="L53" i="5"/>
  <c r="K53" i="5"/>
  <c r="J53" i="5"/>
  <c r="Y52" i="5"/>
  <c r="W52" i="5"/>
  <c r="U52" i="5"/>
  <c r="S52" i="5"/>
  <c r="P52" i="5"/>
  <c r="O52" i="5"/>
  <c r="N52" i="5"/>
  <c r="M52" i="5"/>
  <c r="L52" i="5"/>
  <c r="K52" i="5"/>
  <c r="J52" i="5"/>
  <c r="I52" i="5"/>
  <c r="H52" i="5"/>
  <c r="G52" i="5"/>
  <c r="F52" i="5"/>
  <c r="E52" i="5"/>
  <c r="Y51" i="5"/>
  <c r="W51" i="5"/>
  <c r="U51" i="5"/>
  <c r="S51" i="5"/>
  <c r="P51" i="5"/>
  <c r="O51" i="5"/>
  <c r="N51" i="5"/>
  <c r="M51" i="5"/>
  <c r="L51" i="5"/>
  <c r="K51" i="5"/>
  <c r="J51" i="5"/>
  <c r="Y50" i="5"/>
  <c r="W50" i="5"/>
  <c r="U50" i="5"/>
  <c r="S50" i="5"/>
  <c r="P50" i="5"/>
  <c r="O50" i="5"/>
  <c r="N50" i="5"/>
  <c r="M50" i="5"/>
  <c r="L50" i="5"/>
  <c r="K50" i="5"/>
  <c r="J50" i="5"/>
  <c r="I50" i="5"/>
  <c r="H50" i="5"/>
  <c r="G50" i="5"/>
  <c r="F50" i="5"/>
  <c r="E50" i="5"/>
  <c r="Y49" i="5"/>
  <c r="W49" i="5"/>
  <c r="U49" i="5"/>
  <c r="S49" i="5"/>
  <c r="P49" i="5"/>
  <c r="O49" i="5"/>
  <c r="N49" i="5"/>
  <c r="M49" i="5"/>
  <c r="L49" i="5"/>
  <c r="K49" i="5"/>
  <c r="J49" i="5"/>
  <c r="I49" i="5"/>
  <c r="H49" i="5"/>
  <c r="G49" i="5"/>
  <c r="F49" i="5"/>
  <c r="E49" i="5"/>
  <c r="Y48" i="5"/>
  <c r="W48" i="5"/>
  <c r="U48" i="5"/>
  <c r="S48" i="5"/>
  <c r="P48" i="5"/>
  <c r="O48" i="5"/>
  <c r="N48" i="5"/>
  <c r="M48" i="5"/>
  <c r="L48" i="5"/>
  <c r="K48" i="5"/>
  <c r="J48" i="5"/>
  <c r="Y47" i="5"/>
  <c r="W47" i="5"/>
  <c r="U47" i="5"/>
  <c r="S47" i="5"/>
  <c r="P47" i="5"/>
  <c r="O47" i="5"/>
  <c r="N47" i="5"/>
  <c r="M47" i="5"/>
  <c r="L47" i="5"/>
  <c r="K47" i="5"/>
  <c r="J47" i="5"/>
  <c r="Y46" i="5"/>
  <c r="W46" i="5"/>
  <c r="U46" i="5"/>
  <c r="S46" i="5"/>
  <c r="P46" i="5"/>
  <c r="O46" i="5"/>
  <c r="N46" i="5"/>
  <c r="M46" i="5"/>
  <c r="L46" i="5"/>
  <c r="K46" i="5"/>
  <c r="J46" i="5"/>
  <c r="I46" i="5"/>
  <c r="H46" i="5"/>
  <c r="G46" i="5"/>
  <c r="F46" i="5"/>
  <c r="E46" i="5"/>
  <c r="Y45" i="5"/>
  <c r="W45" i="5"/>
  <c r="U45" i="5"/>
  <c r="S45" i="5"/>
  <c r="P45" i="5"/>
  <c r="O45" i="5"/>
  <c r="N45" i="5"/>
  <c r="M45" i="5"/>
  <c r="L45" i="5"/>
  <c r="K45" i="5"/>
  <c r="J45" i="5"/>
  <c r="I45" i="5"/>
  <c r="H45" i="5"/>
  <c r="G45" i="5"/>
  <c r="F45" i="5"/>
  <c r="E45" i="5"/>
  <c r="J41" i="5"/>
  <c r="Y44" i="5"/>
  <c r="W44" i="5"/>
  <c r="U44" i="5"/>
  <c r="S44" i="5"/>
  <c r="P44" i="5"/>
  <c r="O44" i="5"/>
  <c r="N44" i="5"/>
  <c r="M44" i="5"/>
  <c r="L44" i="5"/>
  <c r="K44" i="5"/>
  <c r="J44" i="5"/>
  <c r="Y42" i="5"/>
  <c r="W42" i="5"/>
  <c r="U42" i="5"/>
  <c r="S42" i="5"/>
  <c r="P42" i="5"/>
  <c r="Y43" i="5"/>
  <c r="W43" i="5"/>
  <c r="U43" i="5"/>
  <c r="S43" i="5"/>
  <c r="P43" i="5"/>
  <c r="O43" i="5"/>
  <c r="N43" i="5"/>
  <c r="M43" i="5"/>
  <c r="L43" i="5"/>
  <c r="K43" i="5"/>
  <c r="J43" i="5"/>
  <c r="O42" i="5"/>
  <c r="N42" i="5"/>
  <c r="M42" i="5"/>
  <c r="L42" i="5"/>
  <c r="K42" i="5"/>
  <c r="J42" i="5"/>
  <c r="I42" i="5"/>
  <c r="H42" i="5"/>
  <c r="G42" i="5"/>
  <c r="F42" i="5"/>
  <c r="E42" i="5"/>
  <c r="Y41" i="5"/>
  <c r="W41" i="5"/>
  <c r="U41" i="5"/>
  <c r="S41" i="5"/>
  <c r="P41" i="5"/>
  <c r="O41" i="5"/>
  <c r="N41" i="5"/>
  <c r="M41" i="5"/>
  <c r="L41" i="5"/>
  <c r="K41" i="5"/>
  <c r="Y40" i="5"/>
  <c r="W40" i="5"/>
  <c r="U40" i="5"/>
  <c r="S40" i="5"/>
  <c r="P40" i="5"/>
  <c r="O40" i="5"/>
  <c r="N40" i="5"/>
  <c r="M40" i="5"/>
  <c r="L40" i="5"/>
  <c r="K40" i="5"/>
  <c r="J40" i="5"/>
  <c r="I40" i="5"/>
  <c r="H40" i="5"/>
  <c r="G40" i="5"/>
  <c r="F40" i="5"/>
  <c r="E40" i="5"/>
  <c r="Y36" i="5"/>
  <c r="W36" i="5"/>
  <c r="U36" i="5"/>
  <c r="S36" i="5"/>
  <c r="P36" i="5"/>
  <c r="O36" i="5"/>
  <c r="N36" i="5"/>
  <c r="M36" i="5"/>
  <c r="L36" i="5"/>
  <c r="K36" i="5"/>
  <c r="J36" i="5"/>
  <c r="I36" i="5"/>
  <c r="H36" i="5"/>
  <c r="G36" i="5"/>
  <c r="F36" i="5"/>
  <c r="E36" i="5"/>
  <c r="Y35" i="5"/>
  <c r="W35" i="5"/>
  <c r="U35" i="5"/>
  <c r="S35" i="5"/>
  <c r="P35" i="5"/>
  <c r="O35" i="5"/>
  <c r="N35" i="5"/>
  <c r="M35" i="5"/>
  <c r="L35" i="5"/>
  <c r="K35" i="5"/>
  <c r="J35" i="5"/>
  <c r="I35" i="5"/>
  <c r="H35" i="5"/>
  <c r="G35" i="5"/>
  <c r="F35" i="5"/>
  <c r="E35" i="5"/>
  <c r="Y34" i="5"/>
  <c r="W34" i="5"/>
  <c r="U34" i="5"/>
  <c r="S34" i="5"/>
  <c r="P34" i="5"/>
  <c r="O34" i="5"/>
  <c r="N34" i="5"/>
  <c r="M34" i="5"/>
  <c r="L34" i="5"/>
  <c r="K34" i="5"/>
  <c r="J34" i="5"/>
  <c r="I34" i="5"/>
  <c r="H34" i="5"/>
  <c r="G34" i="5"/>
  <c r="F34" i="5"/>
  <c r="E34" i="5"/>
  <c r="Y33" i="5"/>
  <c r="W33" i="5"/>
  <c r="U33" i="5"/>
  <c r="S33" i="5"/>
  <c r="P33" i="5"/>
  <c r="O33" i="5"/>
  <c r="N33" i="5"/>
  <c r="M33" i="5"/>
  <c r="L33" i="5"/>
  <c r="K33" i="5"/>
  <c r="J33" i="5"/>
  <c r="I33" i="5"/>
  <c r="H33" i="5"/>
  <c r="G33" i="5"/>
  <c r="F33" i="5"/>
  <c r="E33" i="5"/>
  <c r="Y32" i="5"/>
  <c r="W32" i="5"/>
  <c r="U32" i="5"/>
  <c r="S32" i="5"/>
  <c r="P32" i="5"/>
  <c r="K32" i="5"/>
  <c r="L32" i="5"/>
  <c r="M32" i="5"/>
  <c r="N32" i="5"/>
  <c r="O32" i="5"/>
  <c r="Y31" i="5"/>
  <c r="W31" i="5"/>
  <c r="U31" i="5"/>
  <c r="S31" i="5"/>
  <c r="O31" i="5"/>
  <c r="P31" i="5"/>
  <c r="N31" i="5"/>
  <c r="M31" i="5"/>
  <c r="L31" i="5"/>
  <c r="K31" i="5"/>
  <c r="J31" i="5"/>
  <c r="Y30" i="5"/>
  <c r="W30" i="5"/>
  <c r="U30" i="5"/>
  <c r="S30" i="5"/>
  <c r="P30" i="5"/>
  <c r="O30" i="5"/>
  <c r="N30" i="5"/>
  <c r="M30" i="5"/>
  <c r="L30" i="5"/>
  <c r="K30" i="5"/>
  <c r="J30" i="5"/>
  <c r="I30" i="5"/>
  <c r="H30" i="5"/>
  <c r="G30" i="5"/>
  <c r="F30" i="5"/>
  <c r="E30" i="5"/>
  <c r="Y29" i="5"/>
  <c r="W29" i="5"/>
  <c r="U29" i="5"/>
  <c r="S29" i="5"/>
  <c r="P29" i="5"/>
  <c r="O29" i="5"/>
  <c r="N29" i="5"/>
  <c r="M29" i="5"/>
  <c r="L29" i="5"/>
  <c r="K29" i="5"/>
  <c r="J29" i="5"/>
  <c r="I29" i="5"/>
  <c r="H29" i="5"/>
  <c r="G29" i="5"/>
  <c r="F29" i="5"/>
  <c r="E29" i="5"/>
  <c r="D38" i="1"/>
  <c r="D33" i="1"/>
  <c r="D47" i="2"/>
  <c r="J5" i="5" s="1"/>
  <c r="J14" i="5" s="1"/>
  <c r="D48" i="2"/>
  <c r="K5" i="5" s="1"/>
  <c r="D49" i="2"/>
  <c r="L5" i="5" s="1"/>
  <c r="L14" i="5" s="1"/>
  <c r="D50" i="2"/>
  <c r="M5" i="5" s="1"/>
  <c r="M14" i="5" s="1"/>
  <c r="D51" i="2"/>
  <c r="N5" i="5" s="1"/>
  <c r="D52" i="2"/>
  <c r="O5" i="5" s="1"/>
  <c r="D53" i="2"/>
  <c r="P5" i="5" s="1"/>
  <c r="P14" i="5" s="1"/>
  <c r="E55" i="2"/>
  <c r="S5" i="5" s="1"/>
  <c r="E56" i="2"/>
  <c r="U5" i="5" s="1"/>
  <c r="E57" i="2"/>
  <c r="W5" i="5" s="1"/>
  <c r="W14" i="5" s="1"/>
  <c r="E58" i="2"/>
  <c r="Y5" i="5" s="1"/>
  <c r="Y14" i="5" s="1"/>
  <c r="C46" i="2"/>
  <c r="D46" i="2" s="1"/>
  <c r="I5" i="5" s="1"/>
  <c r="I14" i="5" s="1"/>
  <c r="C45" i="2"/>
  <c r="D45" i="2" s="1"/>
  <c r="H5" i="5" s="1"/>
  <c r="C44" i="2"/>
  <c r="D44" i="2" s="1"/>
  <c r="G5" i="5" s="1"/>
  <c r="C43" i="2"/>
  <c r="D43" i="2" s="1"/>
  <c r="F5" i="5" s="1"/>
  <c r="F13" i="5" s="1"/>
  <c r="C42" i="2"/>
  <c r="D42" i="2" s="1"/>
  <c r="S13" i="5" l="1"/>
  <c r="G13" i="5"/>
  <c r="H13" i="5"/>
  <c r="U13" i="5"/>
  <c r="N13" i="5"/>
  <c r="O13" i="5"/>
  <c r="K13" i="5"/>
  <c r="E54" i="2"/>
  <c r="Q5" i="5" s="1"/>
  <c r="Q14" i="5" s="1"/>
  <c r="E5" i="5"/>
  <c r="E14" i="5" s="1"/>
  <c r="N14" i="5"/>
  <c r="P8" i="5"/>
  <c r="W8" i="5"/>
  <c r="W13" i="5"/>
  <c r="L13" i="5"/>
  <c r="L8" i="5"/>
  <c r="F14" i="5"/>
  <c r="P13" i="5"/>
  <c r="S14" i="5"/>
  <c r="I8" i="5"/>
  <c r="M8" i="5"/>
  <c r="Y8" i="5"/>
  <c r="G14" i="5"/>
  <c r="K14" i="5"/>
  <c r="O14" i="5"/>
  <c r="U14" i="5"/>
  <c r="I13" i="5"/>
  <c r="M13" i="5"/>
  <c r="Y13" i="5"/>
  <c r="F8" i="5"/>
  <c r="J8" i="5"/>
  <c r="N8" i="5"/>
  <c r="S8" i="5"/>
  <c r="H14" i="5"/>
  <c r="J13" i="5"/>
  <c r="H8" i="5"/>
  <c r="G8" i="5"/>
  <c r="K8" i="5"/>
  <c r="O8" i="5"/>
  <c r="U8" i="5"/>
  <c r="Q13" i="5" l="1"/>
  <c r="Q8" i="5"/>
  <c r="E13" i="5"/>
  <c r="E8" i="5"/>
  <c r="C4" i="3"/>
  <c r="C5" i="3" s="1"/>
  <c r="F7" i="3"/>
  <c r="G14" i="2" l="1"/>
  <c r="G15" i="2"/>
  <c r="G16" i="2"/>
  <c r="G17" i="2"/>
  <c r="G18" i="2"/>
  <c r="G19" i="2"/>
  <c r="G20" i="2"/>
  <c r="G21" i="2"/>
  <c r="G22" i="2"/>
  <c r="G23" i="2"/>
  <c r="G24" i="2"/>
  <c r="G25" i="2"/>
  <c r="F11" i="3" l="1"/>
  <c r="D17" i="8" l="1"/>
  <c r="F10" i="3" l="1"/>
  <c r="H10" i="3" s="1"/>
  <c r="C69" i="7" l="1"/>
  <c r="I6" i="7"/>
  <c r="I18" i="7" s="1"/>
  <c r="J18" i="7" s="1"/>
  <c r="F20" i="8" s="1"/>
  <c r="K5" i="7"/>
  <c r="J6" i="7" l="1"/>
  <c r="E20" i="8" s="1"/>
  <c r="I30" i="7"/>
  <c r="P59" i="5"/>
  <c r="F59" i="5"/>
  <c r="G59" i="5"/>
  <c r="H59" i="5"/>
  <c r="I59" i="5"/>
  <c r="J59" i="5"/>
  <c r="K59" i="5"/>
  <c r="L59" i="5"/>
  <c r="M59" i="5"/>
  <c r="N59" i="5"/>
  <c r="O59" i="5"/>
  <c r="E59" i="5"/>
  <c r="S63" i="5"/>
  <c r="Q20" i="5"/>
  <c r="Q61" i="5"/>
  <c r="S61" i="5" s="1"/>
  <c r="Q65" i="5"/>
  <c r="S65" i="5" s="1"/>
  <c r="Q66" i="5"/>
  <c r="S66" i="5" s="1"/>
  <c r="Q67" i="5"/>
  <c r="S67" i="5" s="1"/>
  <c r="Q69" i="5"/>
  <c r="S69" i="5" s="1"/>
  <c r="Q9" i="5"/>
  <c r="F68" i="5"/>
  <c r="G68" i="5"/>
  <c r="H68" i="5"/>
  <c r="I68" i="5"/>
  <c r="J68" i="5"/>
  <c r="K68" i="5"/>
  <c r="L68" i="5"/>
  <c r="M68" i="5"/>
  <c r="N68" i="5"/>
  <c r="O68" i="5"/>
  <c r="P68" i="5"/>
  <c r="E68" i="5"/>
  <c r="F57" i="5"/>
  <c r="G57" i="5"/>
  <c r="H57" i="5"/>
  <c r="I57" i="5"/>
  <c r="J57" i="5"/>
  <c r="K57" i="5"/>
  <c r="L57" i="5"/>
  <c r="M57" i="5"/>
  <c r="N57" i="5"/>
  <c r="O57" i="5"/>
  <c r="P57" i="5"/>
  <c r="E57" i="5"/>
  <c r="F27" i="5"/>
  <c r="G27" i="5"/>
  <c r="H27" i="5"/>
  <c r="I27" i="5"/>
  <c r="J27" i="5"/>
  <c r="K27" i="5"/>
  <c r="L27" i="5"/>
  <c r="M27" i="5"/>
  <c r="N27" i="5"/>
  <c r="O27" i="5"/>
  <c r="P27" i="5"/>
  <c r="E27" i="5"/>
  <c r="F26" i="5"/>
  <c r="G26" i="5"/>
  <c r="H26" i="5"/>
  <c r="I26" i="5"/>
  <c r="J26" i="5"/>
  <c r="K26" i="5"/>
  <c r="L26" i="5"/>
  <c r="M26" i="5"/>
  <c r="N26" i="5"/>
  <c r="O26" i="5"/>
  <c r="P26" i="5"/>
  <c r="E26" i="5"/>
  <c r="F25" i="5"/>
  <c r="G25" i="5"/>
  <c r="H25" i="5"/>
  <c r="I25" i="5"/>
  <c r="J25" i="5"/>
  <c r="K25" i="5"/>
  <c r="L25" i="5"/>
  <c r="M25" i="5"/>
  <c r="N25" i="5"/>
  <c r="O25" i="5"/>
  <c r="P25" i="5"/>
  <c r="E25" i="5"/>
  <c r="F23" i="5"/>
  <c r="G23" i="5"/>
  <c r="H23" i="5"/>
  <c r="I23" i="5"/>
  <c r="J23" i="5"/>
  <c r="K23" i="5"/>
  <c r="L23" i="5"/>
  <c r="M23" i="5"/>
  <c r="N23" i="5"/>
  <c r="O23" i="5"/>
  <c r="P23" i="5"/>
  <c r="E23" i="5"/>
  <c r="J21" i="5"/>
  <c r="K21" i="5"/>
  <c r="L21" i="5"/>
  <c r="M21" i="5"/>
  <c r="N21" i="5"/>
  <c r="O21" i="5"/>
  <c r="P21" i="5"/>
  <c r="U66" i="5" l="1"/>
  <c r="U63" i="5"/>
  <c r="U67" i="5"/>
  <c r="U65" i="5"/>
  <c r="U69" i="5"/>
  <c r="U61" i="5"/>
  <c r="Q62" i="5"/>
  <c r="S62" i="5" s="1"/>
  <c r="Q64" i="5"/>
  <c r="S64" i="5" s="1"/>
  <c r="J30" i="7"/>
  <c r="G20" i="8" s="1"/>
  <c r="I42" i="7"/>
  <c r="Q51" i="5"/>
  <c r="Q48" i="5"/>
  <c r="Q44" i="5"/>
  <c r="Q21" i="5"/>
  <c r="Q57" i="5"/>
  <c r="Q68" i="5"/>
  <c r="Q30" i="5"/>
  <c r="Q33" i="5"/>
  <c r="Q42" i="5"/>
  <c r="Q43" i="5"/>
  <c r="Q46" i="5"/>
  <c r="Q49" i="5"/>
  <c r="Q50" i="5"/>
  <c r="Q53" i="5"/>
  <c r="Q25" i="5"/>
  <c r="Q26" i="5"/>
  <c r="Q40" i="5"/>
  <c r="Q32" i="5"/>
  <c r="Q36" i="5"/>
  <c r="Q47" i="5"/>
  <c r="Q41" i="5"/>
  <c r="Q23" i="5"/>
  <c r="Q27" i="5"/>
  <c r="Q31" i="5"/>
  <c r="Q34" i="5"/>
  <c r="Q35" i="5"/>
  <c r="Q52" i="5"/>
  <c r="Q45" i="5"/>
  <c r="Q59" i="5"/>
  <c r="Q29" i="5"/>
  <c r="O12" i="5"/>
  <c r="G12" i="5"/>
  <c r="N12" i="5"/>
  <c r="F12" i="5"/>
  <c r="E28" i="5"/>
  <c r="I28" i="5"/>
  <c r="G28" i="5"/>
  <c r="H28" i="5"/>
  <c r="F28" i="5"/>
  <c r="G27" i="2"/>
  <c r="G28" i="2"/>
  <c r="G29" i="2"/>
  <c r="G30" i="2"/>
  <c r="G31" i="2"/>
  <c r="G32" i="2"/>
  <c r="G33" i="2"/>
  <c r="G34" i="2"/>
  <c r="G35" i="2"/>
  <c r="G36" i="2"/>
  <c r="G37" i="2"/>
  <c r="G26" i="2"/>
  <c r="W61" i="5" l="1"/>
  <c r="W65" i="5"/>
  <c r="W63" i="5"/>
  <c r="U64" i="5"/>
  <c r="U62" i="5"/>
  <c r="W69" i="5"/>
  <c r="W67" i="5"/>
  <c r="W66" i="5"/>
  <c r="S27" i="5"/>
  <c r="S25" i="5"/>
  <c r="S23" i="5"/>
  <c r="S68" i="5"/>
  <c r="S26" i="5"/>
  <c r="S21" i="5"/>
  <c r="S59" i="5"/>
  <c r="S57" i="5"/>
  <c r="J12" i="5"/>
  <c r="K12" i="5"/>
  <c r="H12" i="5"/>
  <c r="L12" i="5"/>
  <c r="M12" i="5"/>
  <c r="I12" i="5"/>
  <c r="E12" i="5"/>
  <c r="J42" i="7"/>
  <c r="H20" i="8" s="1"/>
  <c r="I54" i="7"/>
  <c r="P12" i="5"/>
  <c r="K71" i="5"/>
  <c r="K7" i="5"/>
  <c r="H71" i="5"/>
  <c r="H7" i="5"/>
  <c r="N71" i="5"/>
  <c r="N7" i="5"/>
  <c r="J71" i="5"/>
  <c r="J7" i="5"/>
  <c r="F71" i="5"/>
  <c r="F7" i="5"/>
  <c r="O71" i="5"/>
  <c r="O7" i="5"/>
  <c r="G71" i="5"/>
  <c r="G7" i="5"/>
  <c r="M71" i="5"/>
  <c r="M7" i="5"/>
  <c r="I71" i="5"/>
  <c r="I7" i="5"/>
  <c r="E7" i="5"/>
  <c r="E71" i="5"/>
  <c r="P71" i="5"/>
  <c r="P7" i="5"/>
  <c r="L71" i="5"/>
  <c r="L7" i="5"/>
  <c r="J28" i="5"/>
  <c r="U59" i="5" l="1"/>
  <c r="U23" i="5"/>
  <c r="Y66" i="5"/>
  <c r="Y69" i="5"/>
  <c r="W64" i="5"/>
  <c r="Y65" i="5"/>
  <c r="U57" i="5"/>
  <c r="U68" i="5"/>
  <c r="U21" i="5"/>
  <c r="U25" i="5"/>
  <c r="U26" i="5"/>
  <c r="U27" i="5"/>
  <c r="Y67" i="5"/>
  <c r="W62" i="5"/>
  <c r="Y63" i="5"/>
  <c r="Y61" i="5"/>
  <c r="Q12" i="5"/>
  <c r="S28" i="5"/>
  <c r="Y28" i="5"/>
  <c r="U28" i="5"/>
  <c r="J54" i="7"/>
  <c r="I20" i="8" s="1"/>
  <c r="I65" i="7"/>
  <c r="Q7" i="5"/>
  <c r="Q71" i="5"/>
  <c r="K28" i="5"/>
  <c r="L28" i="5"/>
  <c r="M28" i="5"/>
  <c r="O28" i="5"/>
  <c r="Y62" i="5" l="1"/>
  <c r="W27" i="5"/>
  <c r="W25" i="5"/>
  <c r="W68" i="5"/>
  <c r="W23" i="5"/>
  <c r="W26" i="5"/>
  <c r="W21" i="5"/>
  <c r="W57" i="5"/>
  <c r="Y64" i="5"/>
  <c r="W59" i="5"/>
  <c r="R12" i="5"/>
  <c r="E7" i="8"/>
  <c r="E25" i="8" s="1"/>
  <c r="R64" i="5"/>
  <c r="R7" i="5"/>
  <c r="R69" i="5"/>
  <c r="R67" i="5"/>
  <c r="R63" i="5"/>
  <c r="R20" i="5"/>
  <c r="R61" i="5"/>
  <c r="R66" i="5"/>
  <c r="R62" i="5"/>
  <c r="R58" i="5"/>
  <c r="R9" i="5"/>
  <c r="R65" i="5"/>
  <c r="R14" i="5"/>
  <c r="R8" i="5"/>
  <c r="R13" i="5"/>
  <c r="R51" i="5"/>
  <c r="R52" i="5"/>
  <c r="R44" i="5"/>
  <c r="R35" i="5"/>
  <c r="R53" i="5"/>
  <c r="R48" i="5"/>
  <c r="R34" i="5"/>
  <c r="R42" i="5"/>
  <c r="R25" i="5"/>
  <c r="R31" i="5"/>
  <c r="R43" i="5"/>
  <c r="R45" i="5"/>
  <c r="R21" i="5"/>
  <c r="R41" i="5"/>
  <c r="R47" i="5"/>
  <c r="R27" i="5"/>
  <c r="R46" i="5"/>
  <c r="R49" i="5"/>
  <c r="R23" i="5"/>
  <c r="R40" i="5"/>
  <c r="R57" i="5"/>
  <c r="R33" i="5"/>
  <c r="R36" i="5"/>
  <c r="R30" i="5"/>
  <c r="R29" i="5"/>
  <c r="R32" i="5"/>
  <c r="R68" i="5"/>
  <c r="R26" i="5"/>
  <c r="R59" i="5"/>
  <c r="R50" i="5"/>
  <c r="S71" i="5"/>
  <c r="R71" i="5"/>
  <c r="W28" i="5"/>
  <c r="J65" i="7"/>
  <c r="D69" i="7"/>
  <c r="E69" i="7" s="1"/>
  <c r="G69" i="7" s="1"/>
  <c r="H69" i="7" s="1"/>
  <c r="U9" i="5"/>
  <c r="P28" i="5"/>
  <c r="N28" i="5"/>
  <c r="Y26" i="5" l="1"/>
  <c r="U7" i="5"/>
  <c r="G7" i="8" s="1"/>
  <c r="G25" i="8" s="1"/>
  <c r="U71" i="5"/>
  <c r="W71" i="5" s="1"/>
  <c r="Y25" i="5"/>
  <c r="Y57" i="5"/>
  <c r="Y21" i="5"/>
  <c r="Y59" i="5"/>
  <c r="Y23" i="5"/>
  <c r="Y68" i="5"/>
  <c r="Y27" i="5"/>
  <c r="U12" i="5"/>
  <c r="S12" i="5"/>
  <c r="S9" i="5"/>
  <c r="Q28" i="5"/>
  <c r="R28" i="5" s="1"/>
  <c r="V71" i="5" l="1"/>
  <c r="V66" i="5"/>
  <c r="V62" i="5"/>
  <c r="V58" i="5"/>
  <c r="V50" i="5"/>
  <c r="V46" i="5"/>
  <c r="V42" i="5"/>
  <c r="V36" i="5"/>
  <c r="V32" i="5"/>
  <c r="V28" i="5"/>
  <c r="V14" i="5"/>
  <c r="V34" i="5"/>
  <c r="V63" i="5"/>
  <c r="V51" i="5"/>
  <c r="V20" i="5"/>
  <c r="V69" i="5"/>
  <c r="V65" i="5"/>
  <c r="V61" i="5"/>
  <c r="V57" i="5"/>
  <c r="V53" i="5"/>
  <c r="V49" i="5"/>
  <c r="V45" i="5"/>
  <c r="V41" i="5"/>
  <c r="V35" i="5"/>
  <c r="V31" i="5"/>
  <c r="V27" i="5"/>
  <c r="V23" i="5"/>
  <c r="V13" i="5"/>
  <c r="V8" i="5"/>
  <c r="V30" i="5"/>
  <c r="V59" i="5"/>
  <c r="V47" i="5"/>
  <c r="V33" i="5"/>
  <c r="V25" i="5"/>
  <c r="V68" i="5"/>
  <c r="V64" i="5"/>
  <c r="V52" i="5"/>
  <c r="V48" i="5"/>
  <c r="V44" i="5"/>
  <c r="V40" i="5"/>
  <c r="V26" i="5"/>
  <c r="V21" i="5"/>
  <c r="V12" i="5"/>
  <c r="V7" i="5"/>
  <c r="V67" i="5"/>
  <c r="V43" i="5"/>
  <c r="V29" i="5"/>
  <c r="V9" i="5"/>
  <c r="S7" i="5"/>
  <c r="T9" i="5" s="1"/>
  <c r="Y12" i="5"/>
  <c r="Y9" i="5"/>
  <c r="W12" i="5"/>
  <c r="W9" i="5"/>
  <c r="Y71" i="5"/>
  <c r="F7" i="8" l="1"/>
  <c r="F25" i="8" s="1"/>
  <c r="W7" i="5"/>
  <c r="H7" i="8" s="1"/>
  <c r="H25" i="8" s="1"/>
  <c r="Y7" i="5"/>
  <c r="Z71" i="5" s="1"/>
  <c r="T20" i="5"/>
  <c r="T58" i="5"/>
  <c r="T7" i="5"/>
  <c r="T48" i="5"/>
  <c r="T44" i="5"/>
  <c r="T34" i="5"/>
  <c r="T52" i="5"/>
  <c r="T40" i="5"/>
  <c r="T30" i="5"/>
  <c r="T31" i="5"/>
  <c r="T49" i="5"/>
  <c r="T45" i="5"/>
  <c r="T35" i="5"/>
  <c r="T46" i="5"/>
  <c r="T41" i="5"/>
  <c r="T53" i="5"/>
  <c r="T50" i="5"/>
  <c r="T36" i="5"/>
  <c r="T47" i="5"/>
  <c r="T29" i="5"/>
  <c r="T33" i="5"/>
  <c r="T42" i="5"/>
  <c r="T13" i="5"/>
  <c r="T32" i="5"/>
  <c r="T51" i="5"/>
  <c r="T43" i="5"/>
  <c r="T14" i="5"/>
  <c r="T8" i="5"/>
  <c r="T61" i="5"/>
  <c r="T66" i="5"/>
  <c r="T67" i="5"/>
  <c r="T69" i="5"/>
  <c r="T65" i="5"/>
  <c r="T63" i="5"/>
  <c r="T64" i="5"/>
  <c r="T62" i="5"/>
  <c r="T68" i="5"/>
  <c r="T59" i="5"/>
  <c r="T57" i="5"/>
  <c r="T21" i="5"/>
  <c r="T26" i="5"/>
  <c r="T25" i="5"/>
  <c r="T23" i="5"/>
  <c r="T27" i="5"/>
  <c r="T28" i="5"/>
  <c r="T71" i="5"/>
  <c r="T12" i="5"/>
  <c r="K9" i="2"/>
  <c r="K8" i="2"/>
  <c r="K7" i="2"/>
  <c r="C5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14" i="2"/>
  <c r="I7" i="8" l="1"/>
  <c r="X69" i="5"/>
  <c r="X65" i="5"/>
  <c r="X61" i="5"/>
  <c r="X57" i="5"/>
  <c r="X53" i="5"/>
  <c r="X49" i="5"/>
  <c r="X45" i="5"/>
  <c r="X41" i="5"/>
  <c r="X35" i="5"/>
  <c r="X31" i="5"/>
  <c r="X27" i="5"/>
  <c r="X23" i="5"/>
  <c r="X13" i="5"/>
  <c r="X8" i="5"/>
  <c r="X58" i="5"/>
  <c r="X50" i="5"/>
  <c r="X36" i="5"/>
  <c r="X68" i="5"/>
  <c r="X64" i="5"/>
  <c r="X52" i="5"/>
  <c r="X48" i="5"/>
  <c r="X44" i="5"/>
  <c r="X40" i="5"/>
  <c r="X34" i="5"/>
  <c r="X30" i="5"/>
  <c r="X26" i="5"/>
  <c r="X21" i="5"/>
  <c r="X12" i="5"/>
  <c r="X7" i="5"/>
  <c r="X66" i="5"/>
  <c r="X42" i="5"/>
  <c r="X28" i="5"/>
  <c r="X67" i="5"/>
  <c r="X63" i="5"/>
  <c r="X59" i="5"/>
  <c r="X51" i="5"/>
  <c r="X47" i="5"/>
  <c r="X43" i="5"/>
  <c r="X33" i="5"/>
  <c r="X29" i="5"/>
  <c r="X25" i="5"/>
  <c r="X20" i="5"/>
  <c r="X62" i="5"/>
  <c r="X46" i="5"/>
  <c r="X32" i="5"/>
  <c r="X14" i="5"/>
  <c r="X71" i="5"/>
  <c r="X9" i="5"/>
  <c r="Z68" i="5"/>
  <c r="Z64" i="5"/>
  <c r="Z52" i="5"/>
  <c r="Z48" i="5"/>
  <c r="Z44" i="5"/>
  <c r="Z40" i="5"/>
  <c r="Z34" i="5"/>
  <c r="Z30" i="5"/>
  <c r="Z26" i="5"/>
  <c r="Z21" i="5"/>
  <c r="Z12" i="5"/>
  <c r="Z7" i="5"/>
  <c r="Z65" i="5"/>
  <c r="Z57" i="5"/>
  <c r="Z49" i="5"/>
  <c r="Z35" i="5"/>
  <c r="Z27" i="5"/>
  <c r="Z67" i="5"/>
  <c r="Z63" i="5"/>
  <c r="Z59" i="5"/>
  <c r="Z51" i="5"/>
  <c r="Z47" i="5"/>
  <c r="Z43" i="5"/>
  <c r="Z33" i="5"/>
  <c r="Z29" i="5"/>
  <c r="Z25" i="5"/>
  <c r="Z20" i="5"/>
  <c r="Z69" i="5"/>
  <c r="Z53" i="5"/>
  <c r="Z45" i="5"/>
  <c r="Z41" i="5"/>
  <c r="Z31" i="5"/>
  <c r="Z23" i="5"/>
  <c r="Z13" i="5"/>
  <c r="Z8" i="5"/>
  <c r="Z66" i="5"/>
  <c r="Z62" i="5"/>
  <c r="Z58" i="5"/>
  <c r="Z50" i="5"/>
  <c r="Z46" i="5"/>
  <c r="Z42" i="5"/>
  <c r="Z36" i="5"/>
  <c r="Z32" i="5"/>
  <c r="Z28" i="5"/>
  <c r="Z14" i="5"/>
  <c r="Z61" i="5"/>
  <c r="Z9" i="5"/>
  <c r="C52" i="1"/>
  <c r="E52" i="1" s="1"/>
  <c r="C25" i="1"/>
  <c r="E25" i="1" s="1"/>
  <c r="E72" i="1"/>
  <c r="E71" i="1"/>
  <c r="E70" i="1"/>
  <c r="C69" i="1"/>
  <c r="E69" i="1" s="1"/>
  <c r="E68" i="1"/>
  <c r="E67" i="1"/>
  <c r="E66" i="1"/>
  <c r="C26" i="1"/>
  <c r="E26" i="1" s="1"/>
  <c r="E38" i="1"/>
  <c r="E39" i="1"/>
  <c r="E42" i="1"/>
  <c r="E43" i="1"/>
  <c r="E44" i="1"/>
  <c r="E46" i="1"/>
  <c r="E48" i="1"/>
  <c r="E54" i="1"/>
  <c r="E55" i="1"/>
  <c r="E56" i="1"/>
  <c r="C57" i="1"/>
  <c r="E57" i="1" s="1"/>
  <c r="E60" i="1"/>
  <c r="E61" i="1"/>
  <c r="E62" i="1"/>
  <c r="E63" i="1"/>
  <c r="E64" i="1"/>
  <c r="C24" i="1"/>
  <c r="E24" i="1" s="1"/>
  <c r="C23" i="1"/>
  <c r="E23" i="1" s="1"/>
  <c r="C18" i="1"/>
  <c r="C20" i="1" s="1"/>
  <c r="D27" i="1"/>
  <c r="E12" i="1"/>
  <c r="E85" i="1" l="1"/>
  <c r="E92" i="1" s="1"/>
  <c r="E68" i="7" s="1"/>
  <c r="G68" i="7" s="1"/>
  <c r="E88" i="1"/>
  <c r="C19" i="1"/>
  <c r="H55" i="5"/>
  <c r="L55" i="5"/>
  <c r="P55" i="5"/>
  <c r="I55" i="5"/>
  <c r="M55" i="5"/>
  <c r="E55" i="5"/>
  <c r="F55" i="5"/>
  <c r="J55" i="5"/>
  <c r="N55" i="5"/>
  <c r="G55" i="5"/>
  <c r="K55" i="5"/>
  <c r="O55" i="5"/>
  <c r="H24" i="5"/>
  <c r="L24" i="5"/>
  <c r="P24" i="5"/>
  <c r="I24" i="5"/>
  <c r="M24" i="5"/>
  <c r="E24" i="5"/>
  <c r="F24" i="5"/>
  <c r="J24" i="5"/>
  <c r="N24" i="5"/>
  <c r="G24" i="5"/>
  <c r="K24" i="5"/>
  <c r="O24" i="5"/>
  <c r="E87" i="1"/>
  <c r="G5" i="7" s="1"/>
  <c r="H56" i="5"/>
  <c r="L56" i="5"/>
  <c r="P56" i="5"/>
  <c r="I56" i="5"/>
  <c r="M56" i="5"/>
  <c r="E56" i="5"/>
  <c r="F56" i="5"/>
  <c r="J56" i="5"/>
  <c r="N56" i="5"/>
  <c r="G56" i="5"/>
  <c r="K56" i="5"/>
  <c r="O56" i="5"/>
  <c r="E86" i="1"/>
  <c r="E5" i="7" s="1"/>
  <c r="H70" i="5"/>
  <c r="H60" i="5" s="1"/>
  <c r="L70" i="5"/>
  <c r="L60" i="5" s="1"/>
  <c r="P70" i="5"/>
  <c r="P60" i="5" s="1"/>
  <c r="I70" i="5"/>
  <c r="I60" i="5" s="1"/>
  <c r="M70" i="5"/>
  <c r="M60" i="5" s="1"/>
  <c r="E70" i="5"/>
  <c r="F70" i="5"/>
  <c r="F60" i="5" s="1"/>
  <c r="J70" i="5"/>
  <c r="J60" i="5" s="1"/>
  <c r="N70" i="5"/>
  <c r="N60" i="5" s="1"/>
  <c r="G70" i="5"/>
  <c r="G60" i="5" s="1"/>
  <c r="K70" i="5"/>
  <c r="K60" i="5" s="1"/>
  <c r="O70" i="5"/>
  <c r="O60" i="5" s="1"/>
  <c r="C74" i="1"/>
  <c r="E74" i="1" s="1"/>
  <c r="C50" i="1"/>
  <c r="E50" i="1" s="1"/>
  <c r="C49" i="1"/>
  <c r="E49" i="1" s="1"/>
  <c r="C77" i="1"/>
  <c r="E77" i="1" s="1"/>
  <c r="C47" i="1"/>
  <c r="E47" i="1" s="1"/>
  <c r="C76" i="1"/>
  <c r="E76" i="1" s="1"/>
  <c r="C51" i="1"/>
  <c r="E51" i="1" s="1"/>
  <c r="C75" i="1"/>
  <c r="E75" i="1" s="1"/>
  <c r="E27" i="1"/>
  <c r="E78" i="1" l="1"/>
  <c r="D27" i="8" s="1"/>
  <c r="K54" i="5"/>
  <c r="K38" i="5" s="1"/>
  <c r="F54" i="5"/>
  <c r="F38" i="5" s="1"/>
  <c r="P54" i="5"/>
  <c r="P38" i="5" s="1"/>
  <c r="C5" i="7"/>
  <c r="D23" i="7" s="1"/>
  <c r="C68" i="7"/>
  <c r="N54" i="5"/>
  <c r="N38" i="5" s="1"/>
  <c r="M54" i="5"/>
  <c r="M38" i="5" s="1"/>
  <c r="H54" i="5"/>
  <c r="H38" i="5" s="1"/>
  <c r="Q56" i="5"/>
  <c r="F12" i="7"/>
  <c r="F13" i="7"/>
  <c r="F18" i="7"/>
  <c r="F23" i="7"/>
  <c r="F27" i="7"/>
  <c r="F31" i="7"/>
  <c r="F35" i="7"/>
  <c r="F39" i="7"/>
  <c r="F43" i="7"/>
  <c r="F47" i="7"/>
  <c r="F51" i="7"/>
  <c r="F55" i="7"/>
  <c r="F59" i="7"/>
  <c r="F63" i="7"/>
  <c r="F8" i="7"/>
  <c r="F14" i="7"/>
  <c r="F19" i="7"/>
  <c r="F24" i="7"/>
  <c r="F28" i="7"/>
  <c r="F32" i="7"/>
  <c r="F36" i="7"/>
  <c r="F40" i="7"/>
  <c r="F44" i="7"/>
  <c r="F48" i="7"/>
  <c r="F52" i="7"/>
  <c r="F56" i="7"/>
  <c r="F60" i="7"/>
  <c r="F64" i="7"/>
  <c r="F9" i="7"/>
  <c r="F50" i="7"/>
  <c r="F58" i="7"/>
  <c r="F62" i="7"/>
  <c r="F6" i="7"/>
  <c r="F15" i="7"/>
  <c r="F21" i="7"/>
  <c r="F25" i="7"/>
  <c r="F29" i="7"/>
  <c r="F33" i="7"/>
  <c r="F37" i="7"/>
  <c r="F41" i="7"/>
  <c r="F45" i="7"/>
  <c r="F49" i="7"/>
  <c r="F53" i="7"/>
  <c r="F57" i="7"/>
  <c r="F61" i="7"/>
  <c r="F65" i="7"/>
  <c r="F10" i="7"/>
  <c r="F11" i="7"/>
  <c r="F17" i="7"/>
  <c r="F22" i="7"/>
  <c r="F26" i="7"/>
  <c r="F30" i="7"/>
  <c r="F34" i="7"/>
  <c r="F38" i="7"/>
  <c r="F42" i="7"/>
  <c r="F46" i="7"/>
  <c r="F54" i="7"/>
  <c r="F7" i="7"/>
  <c r="F20" i="7"/>
  <c r="F16" i="7"/>
  <c r="H7" i="7"/>
  <c r="H9" i="7"/>
  <c r="H25" i="7"/>
  <c r="H41" i="7"/>
  <c r="H57" i="7"/>
  <c r="H13" i="7"/>
  <c r="H29" i="7"/>
  <c r="H45" i="7"/>
  <c r="H61" i="7"/>
  <c r="H17" i="7"/>
  <c r="H33" i="7"/>
  <c r="H49" i="7"/>
  <c r="H65" i="7"/>
  <c r="H21" i="7"/>
  <c r="H37" i="7"/>
  <c r="H53" i="7"/>
  <c r="H38" i="7"/>
  <c r="H58" i="7"/>
  <c r="H26" i="7"/>
  <c r="H60" i="7"/>
  <c r="H44" i="7"/>
  <c r="H28" i="7"/>
  <c r="H12" i="7"/>
  <c r="H55" i="7"/>
  <c r="H39" i="7"/>
  <c r="H23" i="7"/>
  <c r="H62" i="7"/>
  <c r="H30" i="7"/>
  <c r="H50" i="7"/>
  <c r="H18" i="7"/>
  <c r="H56" i="7"/>
  <c r="H40" i="7"/>
  <c r="H24" i="7"/>
  <c r="H8" i="7"/>
  <c r="H51" i="7"/>
  <c r="H35" i="7"/>
  <c r="H19" i="7"/>
  <c r="H54" i="7"/>
  <c r="H22" i="7"/>
  <c r="H42" i="7"/>
  <c r="H10" i="7"/>
  <c r="H52" i="7"/>
  <c r="H36" i="7"/>
  <c r="H20" i="7"/>
  <c r="H63" i="7"/>
  <c r="H47" i="7"/>
  <c r="H31" i="7"/>
  <c r="H15" i="7"/>
  <c r="H46" i="7"/>
  <c r="H14" i="7"/>
  <c r="H6" i="7"/>
  <c r="H34" i="7"/>
  <c r="H64" i="7"/>
  <c r="H48" i="7"/>
  <c r="H32" i="7"/>
  <c r="H16" i="7"/>
  <c r="H59" i="7"/>
  <c r="H43" i="7"/>
  <c r="H27" i="7"/>
  <c r="H11" i="7"/>
  <c r="Q70" i="5"/>
  <c r="E60" i="5"/>
  <c r="Q60" i="5" s="1"/>
  <c r="R60" i="5" s="1"/>
  <c r="O54" i="5"/>
  <c r="O38" i="5" s="1"/>
  <c r="J54" i="5"/>
  <c r="J38" i="5" s="1"/>
  <c r="I54" i="5"/>
  <c r="I38" i="5" s="1"/>
  <c r="L19" i="5"/>
  <c r="P19" i="5"/>
  <c r="J18" i="5"/>
  <c r="M19" i="5"/>
  <c r="N18" i="5"/>
  <c r="K19" i="5"/>
  <c r="J19" i="5"/>
  <c r="N19" i="5"/>
  <c r="O19" i="5"/>
  <c r="M18" i="5"/>
  <c r="P18" i="5"/>
  <c r="L18" i="5"/>
  <c r="O18" i="5"/>
  <c r="K18" i="5"/>
  <c r="Q24" i="5"/>
  <c r="G54" i="5"/>
  <c r="G38" i="5" s="1"/>
  <c r="E54" i="5"/>
  <c r="Q55" i="5"/>
  <c r="L54" i="5"/>
  <c r="L38" i="5" s="1"/>
  <c r="D48" i="7" l="1"/>
  <c r="K48" i="7" s="1"/>
  <c r="P16" i="5"/>
  <c r="P11" i="5" s="1"/>
  <c r="P73" i="5" s="1"/>
  <c r="S55" i="5"/>
  <c r="T55" i="5" s="1"/>
  <c r="R55" i="5"/>
  <c r="S24" i="5"/>
  <c r="R24" i="5"/>
  <c r="S70" i="5"/>
  <c r="T70" i="5" s="1"/>
  <c r="R70" i="5"/>
  <c r="S56" i="5"/>
  <c r="R56" i="5"/>
  <c r="D51" i="7"/>
  <c r="K51" i="7" s="1"/>
  <c r="D17" i="7"/>
  <c r="K17" i="7" s="1"/>
  <c r="D40" i="7"/>
  <c r="K40" i="7" s="1"/>
  <c r="D42" i="7"/>
  <c r="K42" i="7" s="1"/>
  <c r="D50" i="7"/>
  <c r="K50" i="7" s="1"/>
  <c r="D19" i="7"/>
  <c r="K19" i="7" s="1"/>
  <c r="D47" i="7"/>
  <c r="K47" i="7" s="1"/>
  <c r="D44" i="7"/>
  <c r="K44" i="7" s="1"/>
  <c r="D6" i="7"/>
  <c r="K6" i="7" s="1"/>
  <c r="D37" i="7"/>
  <c r="K37" i="7" s="1"/>
  <c r="D15" i="7"/>
  <c r="K15" i="7" s="1"/>
  <c r="D46" i="7"/>
  <c r="K46" i="7" s="1"/>
  <c r="D53" i="7"/>
  <c r="K53" i="7" s="1"/>
  <c r="D49" i="7"/>
  <c r="K49" i="7" s="1"/>
  <c r="D56" i="7"/>
  <c r="K56" i="7" s="1"/>
  <c r="D58" i="7"/>
  <c r="K58" i="7" s="1"/>
  <c r="D60" i="7"/>
  <c r="K60" i="7" s="1"/>
  <c r="D62" i="7"/>
  <c r="K62" i="7" s="1"/>
  <c r="D64" i="7"/>
  <c r="K64" i="7" s="1"/>
  <c r="D20" i="7"/>
  <c r="K20" i="7" s="1"/>
  <c r="D22" i="7"/>
  <c r="K22" i="7" s="1"/>
  <c r="D29" i="7"/>
  <c r="K29" i="7" s="1"/>
  <c r="D43" i="7"/>
  <c r="K43" i="7" s="1"/>
  <c r="D11" i="7"/>
  <c r="K11" i="7" s="1"/>
  <c r="D21" i="7"/>
  <c r="K21" i="7" s="1"/>
  <c r="D41" i="7"/>
  <c r="K41" i="7" s="1"/>
  <c r="D9" i="7"/>
  <c r="K9" i="7" s="1"/>
  <c r="D39" i="7"/>
  <c r="K39" i="7" s="1"/>
  <c r="D7" i="7"/>
  <c r="K7" i="7" s="1"/>
  <c r="D10" i="7"/>
  <c r="K10" i="7" s="1"/>
  <c r="D12" i="7"/>
  <c r="K12" i="7" s="1"/>
  <c r="D14" i="7"/>
  <c r="K14" i="7" s="1"/>
  <c r="D16" i="7"/>
  <c r="K16" i="7" s="1"/>
  <c r="D18" i="7"/>
  <c r="K18" i="7" s="1"/>
  <c r="D36" i="7"/>
  <c r="K36" i="7" s="1"/>
  <c r="D38" i="7"/>
  <c r="K38" i="7" s="1"/>
  <c r="D13" i="7"/>
  <c r="K13" i="7" s="1"/>
  <c r="D35" i="7"/>
  <c r="K35" i="7" s="1"/>
  <c r="D61" i="7"/>
  <c r="K61" i="7" s="1"/>
  <c r="D65" i="7"/>
  <c r="K65" i="7" s="1"/>
  <c r="D33" i="7"/>
  <c r="K33" i="7" s="1"/>
  <c r="D63" i="7"/>
  <c r="K63" i="7" s="1"/>
  <c r="D31" i="7"/>
  <c r="K31" i="7" s="1"/>
  <c r="D8" i="7"/>
  <c r="K8" i="7" s="1"/>
  <c r="D24" i="7"/>
  <c r="K24" i="7" s="1"/>
  <c r="D26" i="7"/>
  <c r="K26" i="7" s="1"/>
  <c r="D28" i="7"/>
  <c r="K28" i="7" s="1"/>
  <c r="D30" i="7"/>
  <c r="K30" i="7" s="1"/>
  <c r="D32" i="7"/>
  <c r="K32" i="7" s="1"/>
  <c r="D34" i="7"/>
  <c r="K34" i="7" s="1"/>
  <c r="D52" i="7"/>
  <c r="K52" i="7" s="1"/>
  <c r="D54" i="7"/>
  <c r="K54" i="7" s="1"/>
  <c r="D59" i="7"/>
  <c r="K59" i="7" s="1"/>
  <c r="D27" i="7"/>
  <c r="K27" i="7" s="1"/>
  <c r="D45" i="7"/>
  <c r="K45" i="7" s="1"/>
  <c r="D57" i="7"/>
  <c r="K57" i="7" s="1"/>
  <c r="D25" i="7"/>
  <c r="K25" i="7" s="1"/>
  <c r="D55" i="7"/>
  <c r="K55" i="7" s="1"/>
  <c r="M16" i="5"/>
  <c r="M11" i="5" s="1"/>
  <c r="M73" i="5" s="1"/>
  <c r="N16" i="5"/>
  <c r="N11" i="5" s="1"/>
  <c r="N73" i="5" s="1"/>
  <c r="O16" i="5"/>
  <c r="O11" i="5" s="1"/>
  <c r="O73" i="5" s="1"/>
  <c r="G16" i="5"/>
  <c r="G11" i="5" s="1"/>
  <c r="G73" i="5" s="1"/>
  <c r="I16" i="5"/>
  <c r="I11" i="5" s="1"/>
  <c r="I73" i="5" s="1"/>
  <c r="J16" i="5"/>
  <c r="J11" i="5" s="1"/>
  <c r="J73" i="5" s="1"/>
  <c r="H16" i="5"/>
  <c r="H11" i="5" s="1"/>
  <c r="H73" i="5" s="1"/>
  <c r="K23" i="7"/>
  <c r="F9" i="3"/>
  <c r="F8" i="3"/>
  <c r="Q54" i="5"/>
  <c r="R54" i="5" s="1"/>
  <c r="K16" i="5"/>
  <c r="K11" i="5" s="1"/>
  <c r="K73" i="5" s="1"/>
  <c r="L16" i="5"/>
  <c r="L11" i="5" s="1"/>
  <c r="L73" i="5" s="1"/>
  <c r="F16" i="5"/>
  <c r="F11" i="5" s="1"/>
  <c r="F73" i="5" s="1"/>
  <c r="Q19" i="5"/>
  <c r="R19" i="5" s="1"/>
  <c r="E16" i="5"/>
  <c r="Q18" i="5"/>
  <c r="U55" i="5" l="1"/>
  <c r="V55" i="5" s="1"/>
  <c r="U70" i="5"/>
  <c r="V70" i="5" s="1"/>
  <c r="S54" i="5"/>
  <c r="T54" i="5" s="1"/>
  <c r="S60" i="5"/>
  <c r="T60" i="5" s="1"/>
  <c r="U56" i="5"/>
  <c r="V56" i="5" s="1"/>
  <c r="T56" i="5"/>
  <c r="U24" i="5"/>
  <c r="V24" i="5" s="1"/>
  <c r="T24" i="5"/>
  <c r="S18" i="5"/>
  <c r="T18" i="5" s="1"/>
  <c r="R18" i="5"/>
  <c r="S19" i="5"/>
  <c r="D68" i="7"/>
  <c r="H68" i="7" s="1"/>
  <c r="H70" i="7" s="1"/>
  <c r="H71" i="7" s="1"/>
  <c r="H72" i="7" s="1"/>
  <c r="I22" i="8" s="1"/>
  <c r="I25" i="8" s="1"/>
  <c r="L53" i="7"/>
  <c r="H9" i="8" s="1"/>
  <c r="H11" i="3"/>
  <c r="F13" i="3" s="1"/>
  <c r="L41" i="7"/>
  <c r="G9" i="8" s="1"/>
  <c r="L17" i="7"/>
  <c r="E9" i="8" s="1"/>
  <c r="L65" i="7"/>
  <c r="I9" i="8" s="1"/>
  <c r="L29" i="7"/>
  <c r="F9" i="8" s="1"/>
  <c r="Q16" i="5"/>
  <c r="R16" i="5" s="1"/>
  <c r="E11" i="5"/>
  <c r="Q11" i="5" s="1"/>
  <c r="W55" i="5" l="1"/>
  <c r="X55" i="5" s="1"/>
  <c r="U60" i="5"/>
  <c r="V60" i="5" s="1"/>
  <c r="W70" i="5"/>
  <c r="X70" i="5" s="1"/>
  <c r="U18" i="5"/>
  <c r="V18" i="5" s="1"/>
  <c r="S38" i="5"/>
  <c r="F12" i="8" s="1"/>
  <c r="U54" i="5"/>
  <c r="V54" i="5" s="1"/>
  <c r="U19" i="5"/>
  <c r="V19" i="5" s="1"/>
  <c r="T19" i="5"/>
  <c r="W24" i="5"/>
  <c r="X24" i="5" s="1"/>
  <c r="W56" i="5"/>
  <c r="X56" i="5" s="1"/>
  <c r="E8" i="8"/>
  <c r="E10" i="8" s="1"/>
  <c r="R11" i="5"/>
  <c r="S16" i="5"/>
  <c r="F14" i="3"/>
  <c r="Y55" i="5" l="1"/>
  <c r="Z55" i="5" s="1"/>
  <c r="Y70" i="5"/>
  <c r="Z70" i="5" s="1"/>
  <c r="W60" i="5"/>
  <c r="X60" i="5" s="1"/>
  <c r="W18" i="5"/>
  <c r="X18" i="5" s="1"/>
  <c r="T38" i="5"/>
  <c r="U16" i="5"/>
  <c r="V16" i="5" s="1"/>
  <c r="W54" i="5"/>
  <c r="X54" i="5" s="1"/>
  <c r="U38" i="5"/>
  <c r="V38" i="5" s="1"/>
  <c r="Y56" i="5"/>
  <c r="Z56" i="5" s="1"/>
  <c r="Y24" i="5"/>
  <c r="Z24" i="5" s="1"/>
  <c r="W19" i="5"/>
  <c r="X19" i="5" s="1"/>
  <c r="S11" i="5"/>
  <c r="T16" i="5"/>
  <c r="Y60" i="5" l="1"/>
  <c r="Z60" i="5" s="1"/>
  <c r="Y18" i="5"/>
  <c r="Z18" i="5" s="1"/>
  <c r="U11" i="5"/>
  <c r="V11" i="5" s="1"/>
  <c r="G12" i="8"/>
  <c r="W38" i="5"/>
  <c r="X38" i="5" s="1"/>
  <c r="W16" i="5"/>
  <c r="X16" i="5" s="1"/>
  <c r="Y54" i="5"/>
  <c r="Z54" i="5" s="1"/>
  <c r="Y19" i="5"/>
  <c r="Z19" i="5" s="1"/>
  <c r="S73" i="5"/>
  <c r="T73" i="5" s="1"/>
  <c r="T11" i="5"/>
  <c r="F8" i="8"/>
  <c r="F10" i="8" s="1"/>
  <c r="F13" i="8" s="1"/>
  <c r="F16" i="8" s="1"/>
  <c r="G8" i="8" l="1"/>
  <c r="G10" i="8" s="1"/>
  <c r="G13" i="8" s="1"/>
  <c r="G16" i="8" s="1"/>
  <c r="U73" i="5"/>
  <c r="V73" i="5" s="1"/>
  <c r="W11" i="5"/>
  <c r="X11" i="5" s="1"/>
  <c r="H12" i="8"/>
  <c r="Y38" i="5"/>
  <c r="Y16" i="5"/>
  <c r="Z16" i="5" s="1"/>
  <c r="H8" i="8" l="1"/>
  <c r="H10" i="8" s="1"/>
  <c r="H13" i="8" s="1"/>
  <c r="H16" i="8" s="1"/>
  <c r="H17" i="8" s="1"/>
  <c r="H26" i="8" s="1"/>
  <c r="W73" i="5"/>
  <c r="X73" i="5" s="1"/>
  <c r="Z38" i="5"/>
  <c r="I12" i="8"/>
  <c r="Y11" i="5"/>
  <c r="Z11" i="5" s="1"/>
  <c r="H18" i="8" l="1"/>
  <c r="H27" i="8" s="1"/>
  <c r="Y73" i="5"/>
  <c r="Z73" i="5" s="1"/>
  <c r="I8" i="8"/>
  <c r="H19" i="8" l="1"/>
  <c r="I10" i="8"/>
  <c r="I13" i="8" s="1"/>
  <c r="I16" i="8" s="1"/>
  <c r="I17" i="8" s="1"/>
  <c r="I18" i="8" s="1"/>
  <c r="E38" i="5"/>
  <c r="I26" i="8" l="1"/>
  <c r="I27" i="8"/>
  <c r="I19" i="8"/>
  <c r="E73" i="5"/>
  <c r="Q73" i="5" s="1"/>
  <c r="R73" i="5" s="1"/>
  <c r="Q38" i="5"/>
  <c r="E12" i="8" l="1"/>
  <c r="E13" i="8" s="1"/>
  <c r="E16" i="8" s="1"/>
  <c r="E17" i="8" s="1"/>
  <c r="E26" i="8" s="1"/>
  <c r="R38" i="5"/>
  <c r="E18" i="8" l="1"/>
  <c r="F17" i="8" l="1"/>
  <c r="G17" i="8" s="1"/>
  <c r="E27" i="8"/>
  <c r="E19" i="8"/>
  <c r="G18" i="8" l="1"/>
  <c r="G26" i="8"/>
  <c r="F18" i="8"/>
  <c r="F26" i="8"/>
  <c r="G19" i="8" l="1"/>
  <c r="G27" i="8"/>
  <c r="F36" i="8"/>
  <c r="F34" i="8"/>
  <c r="F19" i="8"/>
  <c r="F27" i="8"/>
  <c r="F38" i="8" l="1"/>
  <c r="F42" i="8"/>
  <c r="F40" i="8"/>
  <c r="F32" i="8"/>
</calcChain>
</file>

<file path=xl/comments1.xml><?xml version="1.0" encoding="utf-8"?>
<comments xmlns="http://schemas.openxmlformats.org/spreadsheetml/2006/main">
  <authors>
    <author>Juan Carlos Martínez</author>
  </authors>
  <commentList>
    <comment ref="C39" authorId="0" shapeId="0">
      <text>
        <r>
          <rPr>
            <b/>
            <sz val="9"/>
            <color indexed="81"/>
            <rFont val="Tahoma"/>
            <family val="2"/>
          </rPr>
          <t>Juan Carlos Martínez:</t>
        </r>
        <r>
          <rPr>
            <sz val="9"/>
            <color indexed="81"/>
            <rFont val="Tahoma"/>
            <family val="2"/>
          </rPr>
          <t xml:space="preserve">
5.14e+005 + 1.83e+005 * BETA(2.33, 0.649)</t>
        </r>
      </text>
    </comment>
  </commentList>
</comments>
</file>

<file path=xl/comments2.xml><?xml version="1.0" encoding="utf-8"?>
<comments xmlns="http://schemas.openxmlformats.org/spreadsheetml/2006/main">
  <authors>
    <author>Usuario</author>
  </authors>
  <commentList>
    <comment ref="C22" authorId="0" shapeId="0">
      <text>
        <r>
          <rPr>
            <b/>
            <sz val="12"/>
            <color indexed="81"/>
            <rFont val="Tahoma"/>
            <family val="2"/>
          </rPr>
          <t xml:space="preserve">Valor de salvamento Equipos </t>
        </r>
      </text>
    </comment>
  </commentList>
</comments>
</file>

<file path=xl/sharedStrings.xml><?xml version="1.0" encoding="utf-8"?>
<sst xmlns="http://schemas.openxmlformats.org/spreadsheetml/2006/main" count="763" uniqueCount="524">
  <si>
    <t>Impuestos corporativos</t>
  </si>
  <si>
    <t>años</t>
  </si>
  <si>
    <t>Estructura de Capital</t>
  </si>
  <si>
    <t>Tasa de Descuento FC</t>
  </si>
  <si>
    <t xml:space="preserve">    - Rendimiento esperado TIO</t>
  </si>
  <si>
    <t xml:space="preserve">    - Costo de la deuda (Tasa fija)</t>
  </si>
  <si>
    <t>Días</t>
  </si>
  <si>
    <t>Factor Prestacional</t>
  </si>
  <si>
    <t>Ventas al final del proyecto</t>
  </si>
  <si>
    <t>Venta de CT (90% del valor en libros)</t>
  </si>
  <si>
    <t>Promedio Ponderado del Costo de Capital</t>
  </si>
  <si>
    <t>1)</t>
  </si>
  <si>
    <t>2)</t>
  </si>
  <si>
    <t>EC</t>
  </si>
  <si>
    <t>0,6 = PS/PT</t>
  </si>
  <si>
    <t>PT + PS = 1</t>
  </si>
  <si>
    <t>Financiación</t>
  </si>
  <si>
    <t>0,6*(PT)=PS</t>
  </si>
  <si>
    <t>PS = 1 - PT</t>
  </si>
  <si>
    <t>Capital Propio</t>
  </si>
  <si>
    <t>0,6 PT = 1 - PT</t>
  </si>
  <si>
    <t>Costo del capital propio</t>
  </si>
  <si>
    <t>1,6 PT = 1</t>
  </si>
  <si>
    <t xml:space="preserve">Monto del capital aportado por los accionistas </t>
  </si>
  <si>
    <t>Monto de la deuda financiera</t>
  </si>
  <si>
    <t>Costo de la deuda financiera</t>
  </si>
  <si>
    <t>Tasa a impuesto</t>
  </si>
  <si>
    <t>WACC</t>
  </si>
  <si>
    <t>EA</t>
  </si>
  <si>
    <t>EM</t>
  </si>
  <si>
    <t>Pérdidas y Ganancias</t>
  </si>
  <si>
    <t>Periodo</t>
  </si>
  <si>
    <t>COSTO DE VENTAS</t>
  </si>
  <si>
    <t>GASTOS</t>
  </si>
  <si>
    <t>EBITDA</t>
  </si>
  <si>
    <t>Impresora</t>
  </si>
  <si>
    <t>Ms Visio</t>
  </si>
  <si>
    <t>Ms Project</t>
  </si>
  <si>
    <t>MS Office (Outlook, Word, Excel, PowerPoint y OneNote)</t>
  </si>
  <si>
    <t>Q</t>
  </si>
  <si>
    <t xml:space="preserve">Ms Accces (Data Base) </t>
  </si>
  <si>
    <t>Copia de seguridad</t>
  </si>
  <si>
    <t>Puestos de trabajo</t>
  </si>
  <si>
    <t>Red de Telecomunicación</t>
  </si>
  <si>
    <t>Red Eléctrica</t>
  </si>
  <si>
    <t>Routers w/Firewall</t>
  </si>
  <si>
    <t>Switches</t>
  </si>
  <si>
    <t>Costos de conexión telefónica</t>
  </si>
  <si>
    <t>Desarrollador Senior</t>
  </si>
  <si>
    <t>Diseñador Gráfico</t>
  </si>
  <si>
    <t>Desarrollador front (Interfaz)</t>
  </si>
  <si>
    <t>Director del Proyecto</t>
  </si>
  <si>
    <t>Ingeniero de documentación</t>
  </si>
  <si>
    <t xml:space="preserve">Application Architecture </t>
  </si>
  <si>
    <t xml:space="preserve">Technology Architecture </t>
  </si>
  <si>
    <t>Adecuaciones Locativas</t>
  </si>
  <si>
    <t>Incrementarse en la medida del t</t>
  </si>
  <si>
    <t>No cobro</t>
  </si>
  <si>
    <t>Costos almacenamiento en la nube</t>
  </si>
  <si>
    <t>USD mes</t>
  </si>
  <si>
    <t>1000 - 1500</t>
  </si>
  <si>
    <t>ERP</t>
  </si>
  <si>
    <t>Científico de datos</t>
  </si>
  <si>
    <t>Business Architecture</t>
  </si>
  <si>
    <t>Data Architecture</t>
  </si>
  <si>
    <t>Subcontratación - Tiempo Operación hr</t>
  </si>
  <si>
    <t xml:space="preserve">INGRESOS  </t>
  </si>
  <si>
    <t xml:space="preserve">     Base datos RUNT y SDM</t>
  </si>
  <si>
    <t xml:space="preserve">     Dispositivos OBD2</t>
  </si>
  <si>
    <t xml:space="preserve">     Instalación OBD2</t>
  </si>
  <si>
    <t xml:space="preserve">     OPERACIÓN (Plataforma como servicio)</t>
  </si>
  <si>
    <t xml:space="preserve">       Servidores de Aplicación</t>
  </si>
  <si>
    <t xml:space="preserve">       Servidores Procesamiento de datos</t>
  </si>
  <si>
    <t xml:space="preserve">       Servidor de desarrollo</t>
  </si>
  <si>
    <t xml:space="preserve">       Costos almacenamiento en la nube</t>
  </si>
  <si>
    <t xml:space="preserve">  Materia Prima</t>
  </si>
  <si>
    <t xml:space="preserve">  Maquinaria y equipos</t>
  </si>
  <si>
    <t xml:space="preserve">  Mano de Obra Directa</t>
  </si>
  <si>
    <t xml:space="preserve">     Científico de Datos</t>
  </si>
  <si>
    <t xml:space="preserve">     Líder Proyectos</t>
  </si>
  <si>
    <t xml:space="preserve">     Desarrollador Senior</t>
  </si>
  <si>
    <t xml:space="preserve">     Desarrollador Back</t>
  </si>
  <si>
    <t xml:space="preserve">     Desarrollador Front</t>
  </si>
  <si>
    <t xml:space="preserve">     Ingeniero Documentación</t>
  </si>
  <si>
    <t xml:space="preserve">       Copia de seguridad</t>
  </si>
  <si>
    <t xml:space="preserve">       Red de Telecomunicación</t>
  </si>
  <si>
    <t xml:space="preserve">       Routers w/Firewall</t>
  </si>
  <si>
    <t xml:space="preserve">       Switches</t>
  </si>
  <si>
    <t xml:space="preserve">       Costos de conexión telefónica</t>
  </si>
  <si>
    <t xml:space="preserve">  Nómina</t>
  </si>
  <si>
    <t xml:space="preserve">     CEO</t>
  </si>
  <si>
    <t xml:space="preserve">     Director TI</t>
  </si>
  <si>
    <t xml:space="preserve">     Asistentes TI</t>
  </si>
  <si>
    <t xml:space="preserve">     Director I+D</t>
  </si>
  <si>
    <t xml:space="preserve">     Gerente Operaciones</t>
  </si>
  <si>
    <t xml:space="preserve">     Líder TH</t>
  </si>
  <si>
    <t xml:space="preserve">     Asistente TH</t>
  </si>
  <si>
    <t xml:space="preserve">     Director Admón Finanzas</t>
  </si>
  <si>
    <t xml:space="preserve">     Asistente contable</t>
  </si>
  <si>
    <t xml:space="preserve">     Director Mercadeo y Ventas</t>
  </si>
  <si>
    <t xml:space="preserve">     Asistente Mercadeo</t>
  </si>
  <si>
    <t xml:space="preserve">     Ejecutivo Especializado</t>
  </si>
  <si>
    <t xml:space="preserve">     Ejecutivo II</t>
  </si>
  <si>
    <t xml:space="preserve">  Software (Mantenimiento)</t>
  </si>
  <si>
    <t xml:space="preserve">     Ms Visio</t>
  </si>
  <si>
    <t xml:space="preserve">     Ms Project</t>
  </si>
  <si>
    <t xml:space="preserve">     Ms Accces (Data Base) </t>
  </si>
  <si>
    <t xml:space="preserve">     MS Office (Outlook, Word, Excel, PowerPoint y OneNote)</t>
  </si>
  <si>
    <t xml:space="preserve">     ERP</t>
  </si>
  <si>
    <t xml:space="preserve">  Gastos Administrativos</t>
  </si>
  <si>
    <t xml:space="preserve">     Arrendamiento</t>
  </si>
  <si>
    <t xml:space="preserve">     Telefonía móvil</t>
  </si>
  <si>
    <t xml:space="preserve">     Energía eléctrica</t>
  </si>
  <si>
    <t xml:space="preserve">     Teléfono</t>
  </si>
  <si>
    <t xml:space="preserve">     Internet</t>
  </si>
  <si>
    <t xml:space="preserve">     Propaganda y publicidad</t>
  </si>
  <si>
    <t xml:space="preserve">     Servicio Acueducto y alcantarillado</t>
  </si>
  <si>
    <t>Consideraciones</t>
  </si>
  <si>
    <t>Vlr Unit</t>
  </si>
  <si>
    <t xml:space="preserve">     Seguros</t>
  </si>
  <si>
    <t xml:space="preserve">     Honorarios</t>
  </si>
  <si>
    <t>Ingreso Operacional</t>
  </si>
  <si>
    <t>Otros Ingresos</t>
  </si>
  <si>
    <t xml:space="preserve">     Mantenimiento  Hardware</t>
  </si>
  <si>
    <t>Meses</t>
  </si>
  <si>
    <t>Tiempo actividades de Iniciación</t>
  </si>
  <si>
    <t>Tiempo actividades de Planeación</t>
  </si>
  <si>
    <t>Ejecución</t>
  </si>
  <si>
    <t>Cierre</t>
  </si>
  <si>
    <t>Servicio en la nube, calculado con (hr) de Proyecto por la Q de máquinas por desarrollador</t>
  </si>
  <si>
    <t>Vlr Total $</t>
  </si>
  <si>
    <t>días</t>
  </si>
  <si>
    <t>%</t>
  </si>
  <si>
    <t>Tiempo de desarrollo Solución</t>
  </si>
  <si>
    <t>Horas laborales Semana</t>
  </si>
  <si>
    <t>hr</t>
  </si>
  <si>
    <t>Días hábiles mes</t>
  </si>
  <si>
    <t>Full Time MES</t>
  </si>
  <si>
    <t>Full Time DESARROLLO</t>
  </si>
  <si>
    <t>Horas requeridas AÑO para mantenimiento de solución</t>
  </si>
  <si>
    <t>Horas de desarrollo estimadas</t>
  </si>
  <si>
    <t>Datos del Modelo</t>
  </si>
  <si>
    <t>Datos del proyecto"Desarrollo de la Solución"</t>
  </si>
  <si>
    <t>Procesos Ciclo de Desarrollo</t>
  </si>
  <si>
    <t>Detalle de Inversiones</t>
  </si>
  <si>
    <t>Tasa de cambio Euro</t>
  </si>
  <si>
    <t>Tasa de cambio Dólar</t>
  </si>
  <si>
    <t>150 USD por licencia año</t>
  </si>
  <si>
    <t>Licencia a perpetuidad</t>
  </si>
  <si>
    <t>2 para desarrollo T de desarrollo y 1 para el resto del tiempo</t>
  </si>
  <si>
    <t>500 dólares a partir del año 1</t>
  </si>
  <si>
    <t>Valor por año</t>
  </si>
  <si>
    <t>100 USD Anual</t>
  </si>
  <si>
    <t>500 USD Anual</t>
  </si>
  <si>
    <t>Renovar cada 5 años, Mto anual 20%</t>
  </si>
  <si>
    <t>Back desarrollador y soporte (2)</t>
  </si>
  <si>
    <t>Por horas de ejecución del desarrollo 50% en cada año</t>
  </si>
  <si>
    <t>Cantidad de registros (Valor tomado del RUNT Costo x consulta)</t>
  </si>
  <si>
    <t>Meses 8</t>
  </si>
  <si>
    <t>Meses 6 (2) Recursos</t>
  </si>
  <si>
    <t>Mes / Año</t>
  </si>
  <si>
    <t>MERCADO ASEGURADOR RAMO VEHÍCULOS</t>
  </si>
  <si>
    <t>VehÍculos registrados en Bogotá</t>
  </si>
  <si>
    <t>Cant Veh particulares Bta 2015</t>
  </si>
  <si>
    <t>Del parque automotor nacional</t>
  </si>
  <si>
    <t>Vh Particulares vendidos 2015</t>
  </si>
  <si>
    <t>DANE</t>
  </si>
  <si>
    <t>SDM</t>
  </si>
  <si>
    <t>Vehículos Asegurados</t>
  </si>
  <si>
    <t xml:space="preserve">Q vehiculos </t>
  </si>
  <si>
    <t>Clase</t>
  </si>
  <si>
    <t>Automóvil</t>
  </si>
  <si>
    <t>Camioneta</t>
  </si>
  <si>
    <t>Campero</t>
  </si>
  <si>
    <t>Parque automotor PARTICULAR registrado en Bogotá a 2015</t>
  </si>
  <si>
    <t>http://www.movilidadbogota.gov.co/web/SIMUR/ARCHIVOS/Movilidad_Cifras_2015_V4_marzo2017.pdf</t>
  </si>
  <si>
    <t>Estimado Q Bogotá</t>
  </si>
  <si>
    <t>Crecimiento Ramo 15/16</t>
  </si>
  <si>
    <t>Vehículos Particulares matriculados en Bta</t>
  </si>
  <si>
    <t>Y1</t>
  </si>
  <si>
    <t>Media</t>
  </si>
  <si>
    <t>Error típico</t>
  </si>
  <si>
    <t>Mediana</t>
  </si>
  <si>
    <t>Moda</t>
  </si>
  <si>
    <t>Desviación estándar</t>
  </si>
  <si>
    <t>Varianza de la muestra</t>
  </si>
  <si>
    <t>Curtosis</t>
  </si>
  <si>
    <t>Coeficiente de asimetría</t>
  </si>
  <si>
    <t>Rango</t>
  </si>
  <si>
    <t>Mínimo</t>
  </si>
  <si>
    <t>Máximo</t>
  </si>
  <si>
    <t>Suma</t>
  </si>
  <si>
    <t>Cuenta</t>
  </si>
  <si>
    <t>Y2</t>
  </si>
  <si>
    <t>Y3</t>
  </si>
  <si>
    <t>Y4</t>
  </si>
  <si>
    <t>Y5</t>
  </si>
  <si>
    <t>Volumen</t>
  </si>
  <si>
    <t>Vlr Medio Prima</t>
  </si>
  <si>
    <t>Miles</t>
  </si>
  <si>
    <t>$ (Miles)</t>
  </si>
  <si>
    <t>Comportamiento Vol</t>
  </si>
  <si>
    <t>Análisis Tarifa</t>
  </si>
  <si>
    <t>Prom</t>
  </si>
  <si>
    <t xml:space="preserve">La tarifa </t>
  </si>
  <si>
    <t>Es calculada de un% del valor de la prima de seguro</t>
  </si>
  <si>
    <t>Datos de Fasecolda</t>
  </si>
  <si>
    <t xml:space="preserve">     TELECOMUNICACIONES (Mantenimiento)</t>
  </si>
  <si>
    <t>Particulares</t>
  </si>
  <si>
    <t>Cada 20 mil users</t>
  </si>
  <si>
    <t>Cada 5 mil users</t>
  </si>
  <si>
    <t>Costo OBD2</t>
  </si>
  <si>
    <t>Mantenimiento de red 30% ANUAL</t>
  </si>
  <si>
    <t>En miles</t>
  </si>
  <si>
    <t xml:space="preserve">     Gastos varios (2% Ventas)</t>
  </si>
  <si>
    <t>$</t>
  </si>
  <si>
    <t>Datos de Entrada / Asunciones</t>
  </si>
  <si>
    <t xml:space="preserve">     Especialista en Seguridad de la información</t>
  </si>
  <si>
    <t>Análisis Inversiones</t>
  </si>
  <si>
    <t>Diferidos</t>
  </si>
  <si>
    <t>Activos fijos Intangibles</t>
  </si>
  <si>
    <t>Años</t>
  </si>
  <si>
    <t>Construcciones y edificaciones</t>
  </si>
  <si>
    <t>Clasificación Activo</t>
  </si>
  <si>
    <t>Depreciación</t>
  </si>
  <si>
    <t>Intangibles</t>
  </si>
  <si>
    <t>Equipos de computación y comunicación</t>
  </si>
  <si>
    <t>Activos fijos Equipos de computación y comunicación</t>
  </si>
  <si>
    <t>Depreciación AI (*)</t>
  </si>
  <si>
    <t>Activos fijos Construcciones y edificaciones</t>
  </si>
  <si>
    <t>Capital de Trabajo</t>
  </si>
  <si>
    <t>Inversión Capital de Trabajo</t>
  </si>
  <si>
    <t>Depués del desarrollo, aumentando</t>
  </si>
  <si>
    <t>Año a Año</t>
  </si>
  <si>
    <t>TOTAL</t>
  </si>
  <si>
    <t>TOTAL ANUAL</t>
  </si>
  <si>
    <t>Activo</t>
  </si>
  <si>
    <t>Inversiones</t>
  </si>
  <si>
    <t>Valor en libros</t>
  </si>
  <si>
    <t>Valor de Mercado</t>
  </si>
  <si>
    <t>Arreglos</t>
  </si>
  <si>
    <t>Valor venta neta</t>
  </si>
  <si>
    <t>Utilidad de venta
de activos</t>
  </si>
  <si>
    <t>Depreciación EQ(*)</t>
  </si>
  <si>
    <t>Depreciación CE (*)</t>
  </si>
  <si>
    <t>Capital de trabajo</t>
  </si>
  <si>
    <t>Beneficio de activos</t>
  </si>
  <si>
    <t>Impuestos 33%</t>
  </si>
  <si>
    <t>After Tax Salvage</t>
  </si>
  <si>
    <t>INGRESOS</t>
  </si>
  <si>
    <t>COSTOS</t>
  </si>
  <si>
    <t>DEPRECIACION</t>
  </si>
  <si>
    <t>UT BRUTA</t>
  </si>
  <si>
    <t>GA OPERACIONALES</t>
  </si>
  <si>
    <t>UT OPERACIONAL</t>
  </si>
  <si>
    <t>GA FINANCIEROS</t>
  </si>
  <si>
    <t>UT ANTES IMPUESTOS</t>
  </si>
  <si>
    <t>IMPUESTOS</t>
  </si>
  <si>
    <t>UT NETA</t>
  </si>
  <si>
    <r>
      <t xml:space="preserve">S </t>
    </r>
    <r>
      <rPr>
        <sz val="11"/>
        <color theme="1"/>
        <rFont val="Times New Roman"/>
        <family val="1"/>
      </rPr>
      <t>(Ingresos final proyecto)</t>
    </r>
  </si>
  <si>
    <t>Year</t>
  </si>
  <si>
    <t>Capital Trabajo</t>
  </si>
  <si>
    <t>Ingresos</t>
  </si>
  <si>
    <t>Egresos</t>
  </si>
  <si>
    <t>Flujo de fondos</t>
  </si>
  <si>
    <t>RESULTS</t>
  </si>
  <si>
    <t>[1]</t>
  </si>
  <si>
    <t>PAY-BACK</t>
  </si>
  <si>
    <t>[2]</t>
  </si>
  <si>
    <t>ROI</t>
  </si>
  <si>
    <t>[3]</t>
  </si>
  <si>
    <t>COST - BENEFIT RATIO</t>
  </si>
  <si>
    <t>[4]</t>
  </si>
  <si>
    <t>NPV</t>
  </si>
  <si>
    <t>[5]</t>
  </si>
  <si>
    <t>Profitabilyty INDEX</t>
  </si>
  <si>
    <t>[6]</t>
  </si>
  <si>
    <t>Internal Rate of Return</t>
  </si>
  <si>
    <t>Montecarlo Simulation</t>
  </si>
  <si>
    <t>Proyección de FC (años)</t>
  </si>
  <si>
    <t>Precio de Venta x Usuario registrado (Suscripción anual)</t>
  </si>
  <si>
    <t>Base de datos de accidentalidad (costo por registro)</t>
  </si>
  <si>
    <t>Crecimiento de CT (10% anual)</t>
  </si>
  <si>
    <t>Instalaciones</t>
  </si>
  <si>
    <t>PCs</t>
  </si>
  <si>
    <r>
      <t xml:space="preserve">Hardware y Software </t>
    </r>
    <r>
      <rPr>
        <sz val="11"/>
        <color theme="1"/>
        <rFont val="Times New Roman"/>
        <family val="1"/>
      </rPr>
      <t>(Plataforma como servicio)</t>
    </r>
  </si>
  <si>
    <t xml:space="preserve">Licenciamiento </t>
  </si>
  <si>
    <t>Telecomunicaciones</t>
  </si>
  <si>
    <r>
      <t xml:space="preserve">Servicios </t>
    </r>
    <r>
      <rPr>
        <i/>
        <sz val="11"/>
        <color theme="1"/>
        <rFont val="Times New Roman"/>
        <family val="1"/>
      </rPr>
      <t>(Q = hr x Req)</t>
    </r>
  </si>
  <si>
    <r>
      <t xml:space="preserve">Computadoras de alta potencia Ambiente de desarrollo
</t>
    </r>
    <r>
      <rPr>
        <i/>
        <sz val="11"/>
        <color theme="1"/>
        <rFont val="Times New Roman"/>
        <family val="1"/>
      </rPr>
      <t>(Q = hr x Req)</t>
    </r>
  </si>
  <si>
    <r>
      <t xml:space="preserve">Servidores de aplicaciones </t>
    </r>
    <r>
      <rPr>
        <i/>
        <sz val="11"/>
        <color theme="1"/>
        <rFont val="Times New Roman"/>
        <family val="1"/>
      </rPr>
      <t>(Q = hr x Req)</t>
    </r>
  </si>
  <si>
    <r>
      <t xml:space="preserve">Servidores Procesamiento de datos </t>
    </r>
    <r>
      <rPr>
        <i/>
        <sz val="11"/>
        <color theme="1"/>
        <rFont val="Times New Roman"/>
        <family val="1"/>
      </rPr>
      <t>(Q = hr x Req)</t>
    </r>
  </si>
  <si>
    <r>
      <t xml:space="preserve">Servidor de desarrollo </t>
    </r>
    <r>
      <rPr>
        <i/>
        <sz val="11"/>
        <color theme="1"/>
        <rFont val="Times New Roman"/>
        <family val="1"/>
      </rPr>
      <t>(Q = hr x Req)</t>
    </r>
  </si>
  <si>
    <t>CAA</t>
  </si>
  <si>
    <t>D</t>
  </si>
  <si>
    <r>
      <t>K</t>
    </r>
    <r>
      <rPr>
        <sz val="9"/>
        <color theme="1"/>
        <rFont val="Times New Roman"/>
        <family val="1"/>
      </rPr>
      <t>d</t>
    </r>
  </si>
  <si>
    <r>
      <t>K</t>
    </r>
    <r>
      <rPr>
        <sz val="9"/>
        <color theme="1"/>
        <rFont val="Times New Roman"/>
        <family val="1"/>
      </rPr>
      <t>e</t>
    </r>
  </si>
  <si>
    <t>T</t>
  </si>
  <si>
    <t>FLC</t>
  </si>
  <si>
    <t xml:space="preserve"> Precios Constantes</t>
  </si>
  <si>
    <t xml:space="preserve"> </t>
  </si>
  <si>
    <t>Pas / Pat es el Leverage o Apalancamiento</t>
  </si>
  <si>
    <t>Variables de entrada</t>
  </si>
  <si>
    <t>Precio de Venta</t>
  </si>
  <si>
    <t>Cantidades vendidas (Usuarios registrados)</t>
  </si>
  <si>
    <t>Varía entre mas datos</t>
  </si>
  <si>
    <t>Duración</t>
  </si>
  <si>
    <t>Hr Req Duración</t>
  </si>
  <si>
    <t xml:space="preserve">     Auxiliar Administrativo</t>
  </si>
  <si>
    <t>Equipo de Proyecto DESARROLLO DE PRODUCTO</t>
  </si>
  <si>
    <t>Gastos varios (2% de total ventas)</t>
  </si>
  <si>
    <t>Asugurados Particulares</t>
  </si>
  <si>
    <t>Usuarios registrados</t>
  </si>
  <si>
    <t>Q Y</t>
  </si>
  <si>
    <t>Usuarios Registrados</t>
  </si>
  <si>
    <t>% Objetivo</t>
  </si>
  <si>
    <t>Estimación Volumen y Precio Venta</t>
  </si>
  <si>
    <t xml:space="preserve"> PV x Usuario</t>
  </si>
  <si>
    <t>PV Media</t>
  </si>
  <si>
    <t>Ingresos por publicidad ( 2% Y2, 3% Y3, 5% Y4, Y5) de ventas</t>
  </si>
  <si>
    <t>Q (Crecimiento registro usuarios)</t>
  </si>
  <si>
    <t>Variables del Modelo (Input)</t>
  </si>
  <si>
    <t xml:space="preserve">     Asistente de soporte</t>
  </si>
  <si>
    <t>Costo unitario OBD</t>
  </si>
  <si>
    <t>Análisis Variable Volumen- Asegurados Particulares</t>
  </si>
  <si>
    <t>5.14e+005 + 1.83e+005 * BETA(2.33, 0.649)</t>
  </si>
  <si>
    <t>Expression</t>
  </si>
  <si>
    <t>Distribution:</t>
  </si>
  <si>
    <t xml:space="preserve">Beta         </t>
  </si>
  <si>
    <t>Square Error:</t>
  </si>
  <si>
    <t>0.023172</t>
  </si>
  <si>
    <t>Chi Square Test</t>
  </si>
  <si>
    <t xml:space="preserve">  Number of intervals</t>
  </si>
  <si>
    <t xml:space="preserve">  Degrees of freedom </t>
  </si>
  <si>
    <t xml:space="preserve">  Test Statistic     </t>
  </si>
  <si>
    <t>= 0.366</t>
  </si>
  <si>
    <t xml:space="preserve">  Corresponding p-value</t>
  </si>
  <si>
    <t>&lt; 0.005</t>
  </si>
  <si>
    <t>Kolmogorov-Smirnov Test</t>
  </si>
  <si>
    <t xml:space="preserve">  Test Statistic</t>
  </si>
  <si>
    <t>= 0.145</t>
  </si>
  <si>
    <t>&gt; 0.15</t>
  </si>
  <si>
    <t>Data Summary</t>
  </si>
  <si>
    <t>Number of Data Points</t>
  </si>
  <si>
    <t xml:space="preserve">Min Data Value       </t>
  </si>
  <si>
    <t>= 5.14e+005</t>
  </si>
  <si>
    <t xml:space="preserve">Max Data Value       </t>
  </si>
  <si>
    <t>= 6.97e+005</t>
  </si>
  <si>
    <t xml:space="preserve">Sample Mean          </t>
  </si>
  <si>
    <t>= 6.58e+005</t>
  </si>
  <si>
    <t xml:space="preserve">Sample Std Dev       </t>
  </si>
  <si>
    <t>= 3.78e+004</t>
  </si>
  <si>
    <t>Histogram Summary</t>
  </si>
  <si>
    <t xml:space="preserve">Histogram Range    </t>
  </si>
  <si>
    <t>= 5.14e+005 to 6.97e+005</t>
  </si>
  <si>
    <t>Number of Intervals</t>
  </si>
  <si>
    <t>= 56.7</t>
  </si>
  <si>
    <t>Análisis Variable Precio de Venta</t>
  </si>
  <si>
    <t>Análisis Variable Costo OBD</t>
  </si>
  <si>
    <t>TRIA(1.02e+004, 1.88e+004, 9.62e+004)</t>
  </si>
  <si>
    <t xml:space="preserve">Triangular   </t>
  </si>
  <si>
    <t>0.014429</t>
  </si>
  <si>
    <t>= 1.25</t>
  </si>
  <si>
    <t>= 0.271</t>
  </si>
  <si>
    <t>= 0.179</t>
  </si>
  <si>
    <t>= 1.02e+004</t>
  </si>
  <si>
    <t>= 9.62e+004</t>
  </si>
  <si>
    <t>= 4.28e+004</t>
  </si>
  <si>
    <t>= 2.48e+004</t>
  </si>
  <si>
    <t>= 1.02e+004 to 9.62e+004</t>
  </si>
  <si>
    <t>51.5 + GAMM(2.38, 2.17)</t>
  </si>
  <si>
    <t xml:space="preserve">Gamma        </t>
  </si>
  <si>
    <t>= 2.28</t>
  </si>
  <si>
    <t>= 4.02</t>
  </si>
  <si>
    <t>= 51.5 to 70.5</t>
  </si>
  <si>
    <t>y mayor...</t>
  </si>
  <si>
    <t>Frecuencia</t>
  </si>
  <si>
    <t>% acumulado</t>
  </si>
  <si>
    <t>Output Variable: VPN</t>
  </si>
  <si>
    <t>Sheet</t>
  </si>
  <si>
    <t>Cell</t>
  </si>
  <si>
    <t>FCL</t>
  </si>
  <si>
    <t>$F$38</t>
  </si>
  <si>
    <t>Simulation Statistics</t>
  </si>
  <si>
    <t>Iterations Nº</t>
  </si>
  <si>
    <t>Minimum</t>
  </si>
  <si>
    <t>Average</t>
  </si>
  <si>
    <t>Maximum</t>
  </si>
  <si>
    <t>Median</t>
  </si>
  <si>
    <t>Variance</t>
  </si>
  <si>
    <t>Standard deviation</t>
  </si>
  <si>
    <t>Range</t>
  </si>
  <si>
    <t>Kurtosis</t>
  </si>
  <si>
    <t>Skewness</t>
  </si>
  <si>
    <t>Coef. of variation</t>
  </si>
  <si>
    <t>Percentile 1%</t>
  </si>
  <si>
    <t>Percentile 2%</t>
  </si>
  <si>
    <t>Percentile 3%</t>
  </si>
  <si>
    <t>Percentile 4%</t>
  </si>
  <si>
    <t>Percentile 5%</t>
  </si>
  <si>
    <t>Percentile 6%</t>
  </si>
  <si>
    <t>Percentile 7%</t>
  </si>
  <si>
    <t>Percentile 8%</t>
  </si>
  <si>
    <t>Percentile 9%</t>
  </si>
  <si>
    <t>Percentile 10%</t>
  </si>
  <si>
    <t>Percentile 11%</t>
  </si>
  <si>
    <t>Percentile 12%</t>
  </si>
  <si>
    <t>Percentile 13%</t>
  </si>
  <si>
    <t>Percentile 14%</t>
  </si>
  <si>
    <t>Percentile 15%</t>
  </si>
  <si>
    <t>Percentile 16%</t>
  </si>
  <si>
    <t>Percentile 17%</t>
  </si>
  <si>
    <t>Percentile 18%</t>
  </si>
  <si>
    <t>Percentile 19%</t>
  </si>
  <si>
    <t>Percentile 20%</t>
  </si>
  <si>
    <t>Percentile 21%</t>
  </si>
  <si>
    <t>Percentile 22%</t>
  </si>
  <si>
    <t>Percentile 23%</t>
  </si>
  <si>
    <t>Percentile 24%</t>
  </si>
  <si>
    <t>Percentile 25%</t>
  </si>
  <si>
    <t>Percentile 26%</t>
  </si>
  <si>
    <t>Percentile 27%</t>
  </si>
  <si>
    <t>Percentile 28%</t>
  </si>
  <si>
    <t>Percentile 29%</t>
  </si>
  <si>
    <t>Percentile 30%</t>
  </si>
  <si>
    <t>Percentile 31%</t>
  </si>
  <si>
    <t>Percentile 32%</t>
  </si>
  <si>
    <t>Percentile 33%</t>
  </si>
  <si>
    <t>Percentile 34%</t>
  </si>
  <si>
    <t>Percentile 35%</t>
  </si>
  <si>
    <t>Percentile 36%</t>
  </si>
  <si>
    <t>Percentile 37%</t>
  </si>
  <si>
    <t>Percentile 38%</t>
  </si>
  <si>
    <t>Percentile 39%</t>
  </si>
  <si>
    <t>Percentile 40%</t>
  </si>
  <si>
    <t>Percentile 41%</t>
  </si>
  <si>
    <t>Percentile 42%</t>
  </si>
  <si>
    <t>Percentile 43%</t>
  </si>
  <si>
    <t>Percentile 44%</t>
  </si>
  <si>
    <t>Percentile 45%</t>
  </si>
  <si>
    <t>Percentile 46%</t>
  </si>
  <si>
    <t>Percentile 47%</t>
  </si>
  <si>
    <t>Percentile 48%</t>
  </si>
  <si>
    <t>Percentile 49%</t>
  </si>
  <si>
    <t>Percentile 50%</t>
  </si>
  <si>
    <t>Percentile 51%</t>
  </si>
  <si>
    <t>Percentile 52%</t>
  </si>
  <si>
    <t>Percentile 53%</t>
  </si>
  <si>
    <t>Percentile 54%</t>
  </si>
  <si>
    <t>Percentile 55%</t>
  </si>
  <si>
    <t>Percentile 56%</t>
  </si>
  <si>
    <t>Percentile 57%</t>
  </si>
  <si>
    <t>Percentile 58%</t>
  </si>
  <si>
    <t>Percentile 59%</t>
  </si>
  <si>
    <t>Percentile 60%</t>
  </si>
  <si>
    <t>Percentile 61%</t>
  </si>
  <si>
    <t>Percentile 62%</t>
  </si>
  <si>
    <t>Percentile 63%</t>
  </si>
  <si>
    <t>Percentile 64%</t>
  </si>
  <si>
    <t>Percentile 65%</t>
  </si>
  <si>
    <t>Percentile 66%</t>
  </si>
  <si>
    <t>Percentile 67%</t>
  </si>
  <si>
    <t>Percentile 68%</t>
  </si>
  <si>
    <t>Percentile 69%</t>
  </si>
  <si>
    <t>Percentile 70%</t>
  </si>
  <si>
    <t>Percentile 71%</t>
  </si>
  <si>
    <t>Percentile 72%</t>
  </si>
  <si>
    <t>Percentile 73%</t>
  </si>
  <si>
    <t>Percentile 74%</t>
  </si>
  <si>
    <t>Percentile 75%</t>
  </si>
  <si>
    <t>Percentile 76%</t>
  </si>
  <si>
    <t>Percentile 77%</t>
  </si>
  <si>
    <t>Percentile 78%</t>
  </si>
  <si>
    <t>Percentile 79%</t>
  </si>
  <si>
    <t>Percentile 80%</t>
  </si>
  <si>
    <t>Percentile 81%</t>
  </si>
  <si>
    <t>Percentile 82%</t>
  </si>
  <si>
    <t>Percentile 83%</t>
  </si>
  <si>
    <t>Percentile 84%</t>
  </si>
  <si>
    <t>Percentile 85%</t>
  </si>
  <si>
    <t>Percentile 86%</t>
  </si>
  <si>
    <t>Percentile 87%</t>
  </si>
  <si>
    <t>Percentile 88%</t>
  </si>
  <si>
    <t>Percentile 89%</t>
  </si>
  <si>
    <t>Percentile 90%</t>
  </si>
  <si>
    <t>Percentile 91%</t>
  </si>
  <si>
    <t>Percentile 92%</t>
  </si>
  <si>
    <t>Percentile 93%</t>
  </si>
  <si>
    <t>Percentile 94%</t>
  </si>
  <si>
    <t>Percentile 95%</t>
  </si>
  <si>
    <t>Percentile 96%</t>
  </si>
  <si>
    <t>Percentile 97%</t>
  </si>
  <si>
    <t>Percentile 98%</t>
  </si>
  <si>
    <t>Percentile 99%</t>
  </si>
  <si>
    <t>Simulation Data:</t>
  </si>
  <si>
    <t>Frequency Table</t>
  </si>
  <si>
    <t>CostoUnitOBD - Datos_Entrada!$D$32</t>
  </si>
  <si>
    <t>Precio_Venta - Proyección_Ingresos!$G$39</t>
  </si>
  <si>
    <t>Volumen - Proyección_Ingresos!$C$39</t>
  </si>
  <si>
    <t>Sensitivity Analysis</t>
  </si>
  <si>
    <t>Input Variable</t>
  </si>
  <si>
    <t>Regression Beta</t>
  </si>
  <si>
    <t>Correlation Coef.</t>
  </si>
  <si>
    <t>Probability</t>
  </si>
  <si>
    <t>VPN less than:</t>
  </si>
  <si>
    <t>equal to:</t>
  </si>
  <si>
    <t>Output Variable: TIR</t>
  </si>
  <si>
    <t>$F$42</t>
  </si>
  <si>
    <t>TIR less than:</t>
  </si>
  <si>
    <t>VPN &gt; 500000</t>
  </si>
  <si>
    <t>Valor esperado</t>
  </si>
  <si>
    <t>Desviación Estándar</t>
  </si>
  <si>
    <t>TIR</t>
  </si>
  <si>
    <t>Min</t>
  </si>
  <si>
    <t>Max</t>
  </si>
  <si>
    <r>
      <t xml:space="preserve">Inversión Requerida COP </t>
    </r>
    <r>
      <rPr>
        <i/>
        <sz val="12"/>
        <color theme="1"/>
        <rFont val="Times New Roman"/>
        <family val="1"/>
      </rPr>
      <t>(miles)</t>
    </r>
  </si>
  <si>
    <t>Usuarios</t>
  </si>
  <si>
    <r>
      <t xml:space="preserve">Probabilidad P ( X </t>
    </r>
    <r>
      <rPr>
        <b/>
        <sz val="10"/>
        <color theme="1"/>
        <rFont val="Calibri"/>
        <family val="2"/>
      </rPr>
      <t>≥</t>
    </r>
    <r>
      <rPr>
        <b/>
        <sz val="10"/>
        <color theme="1"/>
        <rFont val="Arial Narrow"/>
        <family val="2"/>
      </rPr>
      <t xml:space="preserve"> VE )</t>
    </r>
  </si>
  <si>
    <t>Valor Esperado VE</t>
  </si>
  <si>
    <r>
      <t xml:space="preserve">Probabilidad P ( X </t>
    </r>
    <r>
      <rPr>
        <b/>
        <sz val="10"/>
        <color theme="1"/>
        <rFont val="Calibri"/>
        <family val="2"/>
      </rPr>
      <t>&lt;</t>
    </r>
    <r>
      <rPr>
        <b/>
        <sz val="10"/>
        <color theme="1"/>
        <rFont val="Arial Narrow"/>
        <family val="2"/>
      </rPr>
      <t xml:space="preserve"> 0 )</t>
    </r>
  </si>
  <si>
    <r>
      <t xml:space="preserve">Inversión </t>
    </r>
    <r>
      <rPr>
        <i/>
        <sz val="11"/>
        <color theme="0"/>
        <rFont val="Calibri"/>
        <family val="2"/>
        <scheme val="minor"/>
      </rPr>
      <t>(miles)</t>
    </r>
  </si>
  <si>
    <t>Montecarlo Simulation (10000 Ensayos)</t>
  </si>
  <si>
    <t xml:space="preserve">En la simulación se corta la cola derecha de la curva, pues no se pueden considerar dispositivos </t>
  </si>
  <si>
    <t>con un costo mayor a 35 mCOP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</si>
</sst>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-&quot;$&quot;\ * #,##0_-;\-&quot;$&quot;\ * #,##0_-;_-&quot;$&quot;\ * &quot;-&quot;_-;_-@_-"/>
    <numFmt numFmtId="41" formatCode="_-* #,##0_-;\-* #,##0_-;_-* &quot;-&quot;_-;_-@_-"/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_(&quot;$&quot;\ * #,##0.00_);_(&quot;$&quot;\ * \(#,##0.00\);_(&quot;$&quot;\ * &quot;-&quot;??_);_(@_)"/>
    <numFmt numFmtId="167" formatCode="_(* #,##0.00_);_(* \(#,##0.00\);_(* &quot;-&quot;??_);_(@_)"/>
    <numFmt numFmtId="168" formatCode="_(&quot;$&quot;\ * #,##0_);_(&quot;$&quot;\ * \(#,##0\);_(&quot;$&quot;\ * &quot;-&quot;??_);_(@_)"/>
    <numFmt numFmtId="169" formatCode="_(* #,##0_);_(* \(#,##0\);_(* &quot;-&quot;??_);_(@_)"/>
    <numFmt numFmtId="170" formatCode="[$$-240A]\ #,##0"/>
    <numFmt numFmtId="171" formatCode="_-[$$-240A]\ * #,##0_-;\-[$$-240A]\ * #,##0_-;_-[$$-240A]\ * &quot;-&quot;_-;_-@_-"/>
    <numFmt numFmtId="172" formatCode="0.0000%"/>
    <numFmt numFmtId="173" formatCode="_-* #,##0\ _€_-;\-* #,##0\ _€_-;_-* &quot;-&quot;??\ _€_-;_-@_-"/>
    <numFmt numFmtId="174" formatCode="[$$-409]#,##0.00"/>
    <numFmt numFmtId="175" formatCode="0.0"/>
    <numFmt numFmtId="176" formatCode="#,##0.000\ &quot;€&quot;;\-#,##0.000\ &quot;€&quot;"/>
    <numFmt numFmtId="177" formatCode="[$$-240A]\ #,##0.00;\-[$$-240A]\ #,##0.00"/>
    <numFmt numFmtId="178" formatCode="0.0%"/>
    <numFmt numFmtId="179" formatCode="0.000%"/>
    <numFmt numFmtId="180" formatCode="#,##0_ ;\-#,##0\ "/>
    <numFmt numFmtId="181" formatCode="_-* #,##0.0\ _€_-;\-* #,##0.0\ _€_-;_-* &quot;-&quot;??\ _€_-;_-@_-"/>
    <numFmt numFmtId="182" formatCode="#,##0\ [$USD]"/>
    <numFmt numFmtId="183" formatCode="_-* #,##0_-;\-* #,##0_-;_-* &quot;-&quot;??_-;_-@_-"/>
    <numFmt numFmtId="184" formatCode="0.0000000%"/>
  </numFmts>
  <fonts count="7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</font>
    <font>
      <b/>
      <sz val="25"/>
      <color theme="8" tint="-0.499984740745262"/>
      <name val="Calibri"/>
      <family val="2"/>
      <scheme val="minor"/>
    </font>
    <font>
      <sz val="10"/>
      <color theme="1"/>
      <name val="Tahoma"/>
      <family val="2"/>
    </font>
    <font>
      <sz val="11"/>
      <color theme="1"/>
      <name val="Times New Roman"/>
      <family val="1"/>
    </font>
    <font>
      <b/>
      <sz val="25"/>
      <color theme="8" tint="-0.499984740745262"/>
      <name val="Times New Roman"/>
      <family val="1"/>
    </font>
    <font>
      <b/>
      <sz val="12"/>
      <color theme="0"/>
      <name val="Times New Roman"/>
      <family val="1"/>
    </font>
    <font>
      <sz val="11"/>
      <color theme="0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u/>
      <sz val="11"/>
      <color theme="10"/>
      <name val="Calibri"/>
      <family val="2"/>
      <scheme val="minor"/>
    </font>
    <font>
      <b/>
      <sz val="11"/>
      <color theme="0"/>
      <name val="Times New Roman"/>
      <family val="1"/>
    </font>
    <font>
      <b/>
      <sz val="15"/>
      <color theme="1"/>
      <name val="Times New Roman"/>
      <family val="1"/>
    </font>
    <font>
      <b/>
      <i/>
      <sz val="13"/>
      <color theme="1"/>
      <name val="Times New Roman"/>
      <family val="1"/>
    </font>
    <font>
      <b/>
      <sz val="20"/>
      <color theme="8" tint="-0.499984740745262"/>
      <name val="Times New Roman"/>
      <family val="1"/>
    </font>
    <font>
      <u/>
      <sz val="11"/>
      <color theme="10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5"/>
      <color theme="0"/>
      <name val="Times New Roman"/>
      <family val="1"/>
    </font>
    <font>
      <sz val="13"/>
      <color theme="0"/>
      <name val="Times New Roman"/>
      <family val="1"/>
    </font>
    <font>
      <sz val="10"/>
      <color theme="1"/>
      <name val="Arial Narrow"/>
      <family val="2"/>
    </font>
    <font>
      <b/>
      <sz val="11"/>
      <color theme="1"/>
      <name val="Arial Narrow"/>
      <family val="2"/>
    </font>
    <font>
      <b/>
      <sz val="10"/>
      <color theme="1"/>
      <name val="Arial Narrow"/>
      <family val="2"/>
    </font>
    <font>
      <sz val="11"/>
      <color theme="4" tint="-0.499984740745262"/>
      <name val="Times New Roman"/>
      <family val="1"/>
    </font>
    <font>
      <sz val="10"/>
      <color theme="4" tint="-0.499984740745262"/>
      <name val="Times New Roman"/>
      <family val="1"/>
    </font>
    <font>
      <sz val="11"/>
      <color theme="1"/>
      <name val="Arial Narrow"/>
      <family val="2"/>
    </font>
    <font>
      <b/>
      <sz val="12"/>
      <color indexed="81"/>
      <name val="Tahoma"/>
      <family val="2"/>
    </font>
    <font>
      <b/>
      <sz val="25"/>
      <color theme="4" tint="-0.499984740745262"/>
      <name val="Times New Roman"/>
      <family val="1"/>
    </font>
    <font>
      <b/>
      <sz val="12"/>
      <color theme="1" tint="4.9989318521683403E-2"/>
      <name val="Times New Roman"/>
      <family val="1"/>
    </font>
    <font>
      <sz val="12"/>
      <color theme="1" tint="4.9989318521683403E-2"/>
      <name val="Times New Roman"/>
      <family val="1"/>
    </font>
    <font>
      <b/>
      <sz val="11"/>
      <color theme="1" tint="4.9989318521683403E-2"/>
      <name val="Times New Roman"/>
      <family val="1"/>
    </font>
    <font>
      <b/>
      <sz val="15"/>
      <color theme="0"/>
      <name val="Arial Narrow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sz val="25"/>
      <color theme="4" tint="-0.499984740745262"/>
      <name val="Arial Narrow"/>
      <family val="2"/>
    </font>
    <font>
      <sz val="20"/>
      <color theme="1"/>
      <name val="Arial Narrow"/>
      <family val="2"/>
    </font>
    <font>
      <b/>
      <i/>
      <sz val="12"/>
      <color theme="1"/>
      <name val="Times New Roman"/>
      <family val="1"/>
    </font>
    <font>
      <b/>
      <sz val="13"/>
      <color theme="0"/>
      <name val="Times New Roman"/>
      <family val="1"/>
    </font>
    <font>
      <sz val="9"/>
      <color theme="1"/>
      <name val="Times New Roman"/>
      <family val="1"/>
    </font>
    <font>
      <b/>
      <sz val="14"/>
      <color rgb="FFFF0000"/>
      <name val="Times New Roman"/>
      <family val="1"/>
    </font>
    <font>
      <b/>
      <sz val="9"/>
      <color theme="1"/>
      <name val="Times New Roman"/>
      <family val="1"/>
    </font>
    <font>
      <b/>
      <sz val="9"/>
      <color theme="0"/>
      <name val="Times New Roman"/>
      <family val="1"/>
    </font>
    <font>
      <sz val="10"/>
      <color rgb="FFFF0000"/>
      <name val="Times New Roman"/>
      <family val="1"/>
    </font>
    <font>
      <sz val="9"/>
      <color rgb="FFFF0000"/>
      <name val="Times New Roman"/>
      <family val="1"/>
    </font>
    <font>
      <i/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indexed="12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Arial Narrow"/>
      <family val="2"/>
    </font>
    <font>
      <sz val="9"/>
      <color theme="1"/>
      <name val="Calibri"/>
      <family val="2"/>
      <scheme val="minor"/>
    </font>
    <font>
      <i/>
      <sz val="12"/>
      <color theme="1"/>
      <name val="Times New Roman"/>
      <family val="1"/>
    </font>
    <font>
      <sz val="13"/>
      <color theme="1"/>
      <name val="Calibri"/>
      <family val="2"/>
      <scheme val="minor"/>
    </font>
    <font>
      <sz val="13"/>
      <color theme="4" tint="-0.499984740745262"/>
      <name val="Calibri"/>
      <family val="2"/>
      <scheme val="minor"/>
    </font>
    <font>
      <sz val="13"/>
      <color theme="4" tint="-0.499984740745262"/>
      <name val="Times New Roman"/>
      <family val="1"/>
    </font>
    <font>
      <b/>
      <sz val="10"/>
      <color theme="1"/>
      <name val="Calibri"/>
      <family val="2"/>
    </font>
    <font>
      <i/>
      <sz val="11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0"/>
      <name val="Batang"/>
      <family val="1"/>
    </font>
  </fonts>
  <fills count="21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EF3F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 tint="0.34998626667073579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theme="3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/>
      <top/>
      <bottom/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 style="thin">
        <color theme="3"/>
      </right>
      <top/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/>
      <right style="thin">
        <color theme="3"/>
      </right>
      <top/>
      <bottom style="thin">
        <color theme="3"/>
      </bottom>
      <diagonal/>
    </border>
    <border>
      <left style="hair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theme="4" tint="0.59996337778862885"/>
      </left>
      <right/>
      <top style="medium">
        <color theme="4" tint="0.59996337778862885"/>
      </top>
      <bottom style="medium">
        <color theme="4" tint="0.59996337778862885"/>
      </bottom>
      <diagonal/>
    </border>
    <border>
      <left/>
      <right/>
      <top style="medium">
        <color theme="4" tint="0.59996337778862885"/>
      </top>
      <bottom style="medium">
        <color theme="4" tint="0.59996337778862885"/>
      </bottom>
      <diagonal/>
    </border>
    <border>
      <left/>
      <right style="medium">
        <color theme="4" tint="0.59996337778862885"/>
      </right>
      <top style="medium">
        <color theme="4" tint="0.59996337778862885"/>
      </top>
      <bottom style="medium">
        <color theme="4" tint="0.59996337778862885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</borders>
  <cellStyleXfs count="19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5" fillId="0" borderId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20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448">
    <xf numFmtId="0" fontId="0" fillId="0" borderId="0" xfId="0"/>
    <xf numFmtId="0" fontId="0" fillId="0" borderId="0" xfId="0" applyAlignment="1">
      <alignment vertical="center"/>
    </xf>
    <xf numFmtId="0" fontId="2" fillId="2" borderId="0" xfId="0" applyFont="1" applyFill="1" applyAlignment="1">
      <alignment horizontal="center" vertical="center"/>
    </xf>
    <xf numFmtId="0" fontId="8" fillId="0" borderId="0" xfId="0" applyFont="1"/>
    <xf numFmtId="0" fontId="9" fillId="0" borderId="0" xfId="0" applyFont="1" applyAlignment="1">
      <alignment vertical="center"/>
    </xf>
    <xf numFmtId="0" fontId="10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Fill="1" applyAlignment="1">
      <alignment vertical="center"/>
    </xf>
    <xf numFmtId="9" fontId="8" fillId="0" borderId="0" xfId="0" applyNumberFormat="1" applyFont="1" applyAlignment="1">
      <alignment vertical="center"/>
    </xf>
    <xf numFmtId="10" fontId="8" fillId="0" borderId="0" xfId="0" applyNumberFormat="1" applyFont="1" applyAlignment="1">
      <alignment vertical="center"/>
    </xf>
    <xf numFmtId="10" fontId="8" fillId="0" borderId="0" xfId="2" applyNumberFormat="1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10" fontId="8" fillId="0" borderId="0" xfId="0" applyNumberFormat="1" applyFont="1" applyBorder="1" applyAlignment="1">
      <alignment vertical="center"/>
    </xf>
    <xf numFmtId="165" fontId="8" fillId="0" borderId="0" xfId="1" applyFont="1" applyBorder="1" applyAlignment="1">
      <alignment vertical="center"/>
    </xf>
    <xf numFmtId="0" fontId="8" fillId="3" borderId="0" xfId="0" applyFont="1" applyFill="1" applyAlignment="1">
      <alignment vertical="center"/>
    </xf>
    <xf numFmtId="168" fontId="8" fillId="0" borderId="0" xfId="3" applyNumberFormat="1" applyFont="1" applyFill="1" applyAlignment="1">
      <alignment vertical="center"/>
    </xf>
    <xf numFmtId="9" fontId="8" fillId="0" borderId="0" xfId="0" applyNumberFormat="1" applyFont="1" applyBorder="1" applyAlignment="1">
      <alignment vertical="center"/>
    </xf>
    <xf numFmtId="9" fontId="8" fillId="0" borderId="0" xfId="0" applyNumberFormat="1" applyFont="1" applyFill="1" applyBorder="1" applyAlignment="1">
      <alignment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37" fontId="8" fillId="0" borderId="0" xfId="3" applyNumberFormat="1" applyFont="1" applyBorder="1" applyAlignment="1">
      <alignment vertical="center"/>
    </xf>
    <xf numFmtId="10" fontId="8" fillId="2" borderId="0" xfId="0" applyNumberFormat="1" applyFont="1" applyFill="1" applyBorder="1" applyAlignment="1">
      <alignment vertical="center"/>
    </xf>
    <xf numFmtId="10" fontId="8" fillId="2" borderId="0" xfId="2" applyNumberFormat="1" applyFont="1" applyFill="1" applyBorder="1" applyAlignment="1">
      <alignment vertical="center"/>
    </xf>
    <xf numFmtId="173" fontId="11" fillId="0" borderId="0" xfId="0" applyNumberFormat="1" applyFont="1" applyFill="1" applyAlignment="1">
      <alignment vertical="center"/>
    </xf>
    <xf numFmtId="173" fontId="8" fillId="0" borderId="0" xfId="0" applyNumberFormat="1" applyFont="1" applyAlignment="1">
      <alignment vertical="center"/>
    </xf>
    <xf numFmtId="173" fontId="8" fillId="0" borderId="0" xfId="1" applyNumberFormat="1" applyFont="1" applyAlignment="1">
      <alignment vertical="center"/>
    </xf>
    <xf numFmtId="173" fontId="8" fillId="0" borderId="1" xfId="0" applyNumberFormat="1" applyFont="1" applyBorder="1" applyAlignment="1">
      <alignment vertical="center"/>
    </xf>
    <xf numFmtId="10" fontId="8" fillId="0" borderId="1" xfId="2" applyNumberFormat="1" applyFont="1" applyFill="1" applyBorder="1" applyAlignment="1">
      <alignment vertical="center"/>
    </xf>
    <xf numFmtId="0" fontId="17" fillId="8" borderId="0" xfId="0" applyFont="1" applyFill="1" applyAlignment="1">
      <alignment vertical="center"/>
    </xf>
    <xf numFmtId="0" fontId="12" fillId="8" borderId="0" xfId="0" applyFont="1" applyFill="1" applyAlignment="1">
      <alignment vertical="center"/>
    </xf>
    <xf numFmtId="171" fontId="17" fillId="8" borderId="0" xfId="0" applyNumberFormat="1" applyFont="1" applyFill="1" applyAlignment="1">
      <alignment vertical="center"/>
    </xf>
    <xf numFmtId="0" fontId="21" fillId="2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170" fontId="8" fillId="0" borderId="0" xfId="0" applyNumberFormat="1" applyFont="1" applyAlignment="1">
      <alignment vertical="center"/>
    </xf>
    <xf numFmtId="0" fontId="23" fillId="0" borderId="0" xfId="0" applyFont="1" applyAlignment="1">
      <alignment horizontal="left" vertical="center" wrapText="1"/>
    </xf>
    <xf numFmtId="0" fontId="24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3" borderId="0" xfId="0" applyFont="1" applyFill="1" applyBorder="1"/>
    <xf numFmtId="10" fontId="8" fillId="3" borderId="0" xfId="2" applyNumberFormat="1" applyFont="1" applyFill="1"/>
    <xf numFmtId="10" fontId="8" fillId="3" borderId="0" xfId="0" applyNumberFormat="1" applyFont="1" applyFill="1"/>
    <xf numFmtId="0" fontId="8" fillId="4" borderId="5" xfId="0" applyFont="1" applyFill="1" applyBorder="1" applyAlignment="1"/>
    <xf numFmtId="0" fontId="8" fillId="4" borderId="6" xfId="0" applyFont="1" applyFill="1" applyBorder="1" applyAlignment="1"/>
    <xf numFmtId="0" fontId="8" fillId="4" borderId="7" xfId="0" applyFont="1" applyFill="1" applyBorder="1" applyAlignment="1"/>
    <xf numFmtId="10" fontId="8" fillId="0" borderId="2" xfId="0" applyNumberFormat="1" applyFont="1" applyBorder="1"/>
    <xf numFmtId="10" fontId="8" fillId="0" borderId="0" xfId="0" applyNumberFormat="1" applyFont="1"/>
    <xf numFmtId="169" fontId="8" fillId="0" borderId="2" xfId="4" applyNumberFormat="1" applyFont="1" applyBorder="1"/>
    <xf numFmtId="10" fontId="8" fillId="0" borderId="0" xfId="2" applyNumberFormat="1" applyFont="1"/>
    <xf numFmtId="0" fontId="22" fillId="0" borderId="0" xfId="0" applyFont="1" applyAlignment="1">
      <alignment vertical="center"/>
    </xf>
    <xf numFmtId="0" fontId="25" fillId="0" borderId="0" xfId="14" applyFont="1" applyAlignment="1">
      <alignment vertical="center"/>
    </xf>
    <xf numFmtId="3" fontId="8" fillId="0" borderId="0" xfId="0" applyNumberFormat="1" applyFont="1" applyAlignment="1">
      <alignment vertical="center"/>
    </xf>
    <xf numFmtId="179" fontId="8" fillId="0" borderId="0" xfId="2" applyNumberFormat="1" applyFont="1" applyAlignment="1">
      <alignment vertical="center"/>
    </xf>
    <xf numFmtId="0" fontId="21" fillId="2" borderId="1" xfId="0" applyFont="1" applyFill="1" applyBorder="1" applyAlignment="1">
      <alignment horizontal="center" vertical="center"/>
    </xf>
    <xf numFmtId="9" fontId="21" fillId="2" borderId="1" xfId="0" applyNumberFormat="1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3" fontId="8" fillId="0" borderId="0" xfId="0" applyNumberFormat="1" applyFont="1"/>
    <xf numFmtId="17" fontId="8" fillId="0" borderId="0" xfId="0" applyNumberFormat="1" applyFont="1" applyAlignment="1">
      <alignment horizontal="center" vertical="center"/>
    </xf>
    <xf numFmtId="0" fontId="15" fillId="0" borderId="9" xfId="0" applyFont="1" applyFill="1" applyBorder="1" applyAlignment="1">
      <alignment horizontal="centerContinuous"/>
    </xf>
    <xf numFmtId="0" fontId="8" fillId="0" borderId="0" xfId="0" applyFont="1" applyFill="1" applyBorder="1" applyAlignment="1"/>
    <xf numFmtId="173" fontId="8" fillId="0" borderId="0" xfId="1" applyNumberFormat="1" applyFont="1" applyFill="1" applyBorder="1" applyAlignment="1"/>
    <xf numFmtId="0" fontId="8" fillId="0" borderId="8" xfId="0" applyFont="1" applyFill="1" applyBorder="1" applyAlignment="1"/>
    <xf numFmtId="173" fontId="8" fillId="0" borderId="8" xfId="1" applyNumberFormat="1" applyFont="1" applyFill="1" applyBorder="1" applyAlignment="1"/>
    <xf numFmtId="17" fontId="8" fillId="0" borderId="1" xfId="0" applyNumberFormat="1" applyFont="1" applyBorder="1" applyAlignment="1">
      <alignment horizontal="center" vertical="center"/>
    </xf>
    <xf numFmtId="173" fontId="8" fillId="0" borderId="1" xfId="1" applyNumberFormat="1" applyFont="1" applyBorder="1" applyAlignment="1">
      <alignment vertical="center"/>
    </xf>
    <xf numFmtId="165" fontId="8" fillId="0" borderId="0" xfId="1" applyFont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22" fillId="9" borderId="0" xfId="0" applyFont="1" applyFill="1" applyAlignment="1">
      <alignment horizontal="left" vertical="center" wrapText="1"/>
    </xf>
    <xf numFmtId="0" fontId="8" fillId="9" borderId="0" xfId="0" applyFont="1" applyFill="1" applyAlignment="1">
      <alignment vertical="center"/>
    </xf>
    <xf numFmtId="170" fontId="8" fillId="9" borderId="0" xfId="0" applyNumberFormat="1" applyFont="1" applyFill="1" applyAlignment="1">
      <alignment vertical="center"/>
    </xf>
    <xf numFmtId="0" fontId="23" fillId="3" borderId="0" xfId="0" applyFont="1" applyFill="1" applyAlignment="1">
      <alignment horizontal="left" vertical="center" wrapText="1"/>
    </xf>
    <xf numFmtId="173" fontId="8" fillId="3" borderId="0" xfId="0" applyNumberFormat="1" applyFont="1" applyFill="1" applyAlignment="1">
      <alignment vertical="center"/>
    </xf>
    <xf numFmtId="173" fontId="13" fillId="0" borderId="0" xfId="1" applyNumberFormat="1" applyFont="1" applyAlignment="1">
      <alignment vertical="center"/>
    </xf>
    <xf numFmtId="9" fontId="8" fillId="0" borderId="0" xfId="2" applyFont="1" applyAlignment="1">
      <alignment vertical="center"/>
    </xf>
    <xf numFmtId="0" fontId="28" fillId="2" borderId="0" xfId="0" applyFont="1" applyFill="1" applyAlignment="1">
      <alignment horizontal="left" vertical="center" wrapText="1"/>
    </xf>
    <xf numFmtId="173" fontId="29" fillId="2" borderId="0" xfId="0" applyNumberFormat="1" applyFont="1" applyFill="1" applyAlignment="1">
      <alignment vertical="center"/>
    </xf>
    <xf numFmtId="9" fontId="8" fillId="0" borderId="0" xfId="0" applyNumberFormat="1" applyFont="1" applyAlignment="1">
      <alignment horizontal="center" vertical="center"/>
    </xf>
    <xf numFmtId="173" fontId="17" fillId="9" borderId="0" xfId="0" applyNumberFormat="1" applyFont="1" applyFill="1" applyAlignment="1">
      <alignment vertical="center"/>
    </xf>
    <xf numFmtId="173" fontId="12" fillId="0" borderId="0" xfId="1" applyNumberFormat="1" applyFont="1" applyAlignment="1">
      <alignment vertical="center"/>
    </xf>
    <xf numFmtId="173" fontId="12" fillId="3" borderId="0" xfId="0" applyNumberFormat="1" applyFont="1" applyFill="1" applyAlignment="1">
      <alignment vertical="center"/>
    </xf>
    <xf numFmtId="173" fontId="12" fillId="0" borderId="0" xfId="0" applyNumberFormat="1" applyFont="1" applyAlignment="1">
      <alignment vertical="center"/>
    </xf>
    <xf numFmtId="0" fontId="33" fillId="0" borderId="0" xfId="0" applyFont="1" applyFill="1" applyAlignment="1">
      <alignment horizontal="center" vertical="center"/>
    </xf>
    <xf numFmtId="0" fontId="34" fillId="0" borderId="0" xfId="0" applyFont="1" applyFill="1" applyAlignment="1">
      <alignment horizontal="left" vertical="center"/>
    </xf>
    <xf numFmtId="0" fontId="34" fillId="0" borderId="0" xfId="0" applyFont="1" applyFill="1" applyAlignment="1">
      <alignment vertical="center"/>
    </xf>
    <xf numFmtId="37" fontId="34" fillId="0" borderId="0" xfId="3" applyNumberFormat="1" applyFont="1" applyAlignment="1">
      <alignment vertical="center"/>
    </xf>
    <xf numFmtId="0" fontId="34" fillId="0" borderId="0" xfId="0" applyFont="1" applyAlignment="1">
      <alignment vertical="center"/>
    </xf>
    <xf numFmtId="0" fontId="34" fillId="0" borderId="0" xfId="0" applyFont="1" applyAlignment="1">
      <alignment horizontal="left" vertical="center"/>
    </xf>
    <xf numFmtId="0" fontId="2" fillId="2" borderId="0" xfId="0" applyFont="1" applyFill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37" fontId="0" fillId="0" borderId="18" xfId="0" applyNumberFormat="1" applyBorder="1" applyAlignment="1">
      <alignment vertical="center"/>
    </xf>
    <xf numFmtId="0" fontId="0" fillId="0" borderId="18" xfId="0" applyBorder="1" applyAlignment="1">
      <alignment vertical="center"/>
    </xf>
    <xf numFmtId="173" fontId="8" fillId="0" borderId="0" xfId="1" applyNumberFormat="1" applyFont="1" applyBorder="1" applyAlignment="1">
      <alignment vertical="center"/>
    </xf>
    <xf numFmtId="0" fontId="34" fillId="0" borderId="19" xfId="0" applyFont="1" applyFill="1" applyBorder="1" applyAlignment="1">
      <alignment horizontal="left" vertical="center" wrapText="1"/>
    </xf>
    <xf numFmtId="0" fontId="34" fillId="0" borderId="20" xfId="0" applyFont="1" applyFill="1" applyBorder="1" applyAlignment="1">
      <alignment vertical="center" wrapText="1"/>
    </xf>
    <xf numFmtId="37" fontId="34" fillId="0" borderId="20" xfId="3" applyNumberFormat="1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34" fillId="0" borderId="20" xfId="0" applyFont="1" applyFill="1" applyBorder="1" applyAlignment="1">
      <alignment horizontal="left" vertical="center" wrapText="1"/>
    </xf>
    <xf numFmtId="0" fontId="34" fillId="0" borderId="20" xfId="0" applyFont="1" applyBorder="1" applyAlignment="1">
      <alignment horizontal="left" vertical="center" wrapText="1"/>
    </xf>
    <xf numFmtId="0" fontId="21" fillId="2" borderId="0" xfId="0" applyFont="1" applyFill="1" applyAlignment="1">
      <alignment horizontal="center" vertical="center" wrapText="1"/>
    </xf>
    <xf numFmtId="9" fontId="8" fillId="6" borderId="0" xfId="0" applyNumberFormat="1" applyFont="1" applyFill="1" applyBorder="1" applyAlignment="1">
      <alignment vertical="center"/>
    </xf>
    <xf numFmtId="0" fontId="8" fillId="6" borderId="0" xfId="0" applyFont="1" applyFill="1" applyBorder="1" applyAlignment="1">
      <alignment vertical="center"/>
    </xf>
    <xf numFmtId="37" fontId="0" fillId="0" borderId="22" xfId="0" applyNumberFormat="1" applyBorder="1" applyAlignment="1">
      <alignment vertical="center"/>
    </xf>
    <xf numFmtId="9" fontId="8" fillId="0" borderId="0" xfId="2" applyFont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80" fontId="0" fillId="0" borderId="0" xfId="0" applyNumberFormat="1" applyAlignment="1">
      <alignment vertical="center"/>
    </xf>
    <xf numFmtId="180" fontId="0" fillId="0" borderId="1" xfId="0" applyNumberFormat="1" applyBorder="1" applyAlignment="1">
      <alignment vertical="center"/>
    </xf>
    <xf numFmtId="0" fontId="3" fillId="0" borderId="23" xfId="0" applyFont="1" applyBorder="1" applyAlignment="1">
      <alignment vertical="center"/>
    </xf>
    <xf numFmtId="3" fontId="3" fillId="0" borderId="4" xfId="0" applyNumberFormat="1" applyFont="1" applyBorder="1" applyAlignment="1">
      <alignment vertical="center"/>
    </xf>
    <xf numFmtId="0" fontId="37" fillId="0" borderId="0" xfId="0" applyFont="1"/>
    <xf numFmtId="0" fontId="8" fillId="0" borderId="25" xfId="0" applyFont="1" applyBorder="1"/>
    <xf numFmtId="0" fontId="8" fillId="0" borderId="26" xfId="0" applyFont="1" applyBorder="1"/>
    <xf numFmtId="0" fontId="8" fillId="0" borderId="27" xfId="0" applyFont="1" applyBorder="1"/>
    <xf numFmtId="0" fontId="8" fillId="0" borderId="0" xfId="0" applyFont="1" applyBorder="1"/>
    <xf numFmtId="17" fontId="8" fillId="0" borderId="0" xfId="0" applyNumberFormat="1" applyFont="1" applyBorder="1"/>
    <xf numFmtId="3" fontId="8" fillId="0" borderId="0" xfId="1" applyNumberFormat="1" applyFont="1" applyBorder="1"/>
    <xf numFmtId="0" fontId="14" fillId="0" borderId="0" xfId="0" applyFont="1" applyBorder="1"/>
    <xf numFmtId="3" fontId="8" fillId="0" borderId="0" xfId="0" applyNumberFormat="1" applyFont="1" applyBorder="1"/>
    <xf numFmtId="9" fontId="8" fillId="0" borderId="0" xfId="0" applyNumberFormat="1" applyFont="1" applyBorder="1"/>
    <xf numFmtId="9" fontId="14" fillId="0" borderId="0" xfId="0" applyNumberFormat="1" applyFont="1" applyBorder="1"/>
    <xf numFmtId="3" fontId="14" fillId="0" borderId="0" xfId="1" applyNumberFormat="1" applyFont="1" applyBorder="1"/>
    <xf numFmtId="10" fontId="8" fillId="0" borderId="0" xfId="2" applyNumberFormat="1" applyFont="1" applyBorder="1"/>
    <xf numFmtId="0" fontId="8" fillId="0" borderId="28" xfId="0" applyFont="1" applyBorder="1"/>
    <xf numFmtId="0" fontId="8" fillId="0" borderId="24" xfId="0" applyFont="1" applyBorder="1"/>
    <xf numFmtId="0" fontId="27" fillId="0" borderId="0" xfId="0" applyFont="1" applyBorder="1"/>
    <xf numFmtId="0" fontId="15" fillId="0" borderId="0" xfId="0" applyFont="1"/>
    <xf numFmtId="0" fontId="8" fillId="0" borderId="29" xfId="0" applyFont="1" applyBorder="1"/>
    <xf numFmtId="0" fontId="8" fillId="0" borderId="30" xfId="0" applyFont="1" applyBorder="1"/>
    <xf numFmtId="0" fontId="8" fillId="0" borderId="31" xfId="0" applyFont="1" applyBorder="1"/>
    <xf numFmtId="0" fontId="38" fillId="0" borderId="10" xfId="0" applyFont="1" applyBorder="1"/>
    <xf numFmtId="0" fontId="38" fillId="0" borderId="13" xfId="0" applyFont="1" applyBorder="1"/>
    <xf numFmtId="0" fontId="14" fillId="3" borderId="0" xfId="0" applyFont="1" applyFill="1" applyBorder="1"/>
    <xf numFmtId="3" fontId="14" fillId="3" borderId="0" xfId="0" applyNumberFormat="1" applyFont="1" applyFill="1" applyBorder="1"/>
    <xf numFmtId="0" fontId="10" fillId="10" borderId="17" xfId="0" applyFont="1" applyFill="1" applyBorder="1" applyAlignment="1">
      <alignment horizontal="center" vertical="center"/>
    </xf>
    <xf numFmtId="3" fontId="8" fillId="0" borderId="0" xfId="2" applyNumberFormat="1" applyFont="1" applyBorder="1"/>
    <xf numFmtId="0" fontId="30" fillId="0" borderId="0" xfId="0" applyFont="1" applyAlignment="1">
      <alignment horizontal="left"/>
    </xf>
    <xf numFmtId="0" fontId="30" fillId="0" borderId="0" xfId="0" applyFont="1"/>
    <xf numFmtId="0" fontId="30" fillId="0" borderId="0" xfId="0" applyFont="1" applyFill="1" applyBorder="1"/>
    <xf numFmtId="0" fontId="31" fillId="11" borderId="0" xfId="0" applyFont="1" applyFill="1"/>
    <xf numFmtId="167" fontId="31" fillId="11" borderId="0" xfId="0" applyNumberFormat="1" applyFont="1" applyFill="1"/>
    <xf numFmtId="0" fontId="32" fillId="0" borderId="0" xfId="0" applyFont="1" applyFill="1" applyBorder="1" applyAlignment="1">
      <alignment horizontal="center"/>
    </xf>
    <xf numFmtId="167" fontId="32" fillId="0" borderId="0" xfId="0" applyNumberFormat="1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169" fontId="30" fillId="0" borderId="0" xfId="6" applyNumberFormat="1" applyFont="1" applyFill="1" applyBorder="1" applyAlignment="1">
      <alignment horizontal="center"/>
    </xf>
    <xf numFmtId="10" fontId="31" fillId="11" borderId="0" xfId="7" applyNumberFormat="1" applyFont="1" applyFill="1"/>
    <xf numFmtId="169" fontId="30" fillId="0" borderId="0" xfId="0" applyNumberFormat="1" applyFont="1" applyFill="1" applyBorder="1" applyAlignment="1">
      <alignment horizontal="center"/>
    </xf>
    <xf numFmtId="168" fontId="31" fillId="11" borderId="0" xfId="9" applyNumberFormat="1" applyFont="1" applyFill="1"/>
    <xf numFmtId="9" fontId="30" fillId="0" borderId="0" xfId="7" applyFont="1" applyFill="1" applyBorder="1" applyAlignment="1">
      <alignment horizontal="center"/>
    </xf>
    <xf numFmtId="167" fontId="31" fillId="11" borderId="0" xfId="6" applyFont="1" applyFill="1"/>
    <xf numFmtId="0" fontId="35" fillId="0" borderId="0" xfId="0" applyFont="1"/>
    <xf numFmtId="9" fontId="31" fillId="11" borderId="0" xfId="7" applyFont="1" applyFill="1"/>
    <xf numFmtId="0" fontId="30" fillId="0" borderId="17" xfId="0" applyFont="1" applyBorder="1" applyAlignment="1"/>
    <xf numFmtId="0" fontId="41" fillId="10" borderId="0" xfId="0" applyFont="1" applyFill="1" applyAlignment="1"/>
    <xf numFmtId="3" fontId="38" fillId="0" borderId="11" xfId="0" applyNumberFormat="1" applyFont="1" applyFill="1" applyBorder="1"/>
    <xf numFmtId="3" fontId="38" fillId="0" borderId="12" xfId="0" applyNumberFormat="1" applyFont="1" applyFill="1" applyBorder="1"/>
    <xf numFmtId="0" fontId="38" fillId="3" borderId="15" xfId="0" applyFont="1" applyFill="1" applyBorder="1"/>
    <xf numFmtId="3" fontId="39" fillId="3" borderId="1" xfId="0" applyNumberFormat="1" applyFont="1" applyFill="1" applyBorder="1"/>
    <xf numFmtId="3" fontId="39" fillId="3" borderId="16" xfId="0" applyNumberFormat="1" applyFont="1" applyFill="1" applyBorder="1"/>
    <xf numFmtId="0" fontId="8" fillId="0" borderId="11" xfId="0" applyFont="1" applyBorder="1"/>
    <xf numFmtId="3" fontId="40" fillId="3" borderId="1" xfId="0" applyNumberFormat="1" applyFont="1" applyFill="1" applyBorder="1"/>
    <xf numFmtId="3" fontId="39" fillId="0" borderId="0" xfId="0" applyNumberFormat="1" applyFont="1" applyFill="1" applyBorder="1"/>
    <xf numFmtId="3" fontId="39" fillId="0" borderId="14" xfId="0" applyNumberFormat="1" applyFont="1" applyFill="1" applyBorder="1"/>
    <xf numFmtId="175" fontId="43" fillId="12" borderId="0" xfId="0" applyNumberFormat="1" applyFont="1" applyFill="1"/>
    <xf numFmtId="0" fontId="43" fillId="0" borderId="0" xfId="0" applyFont="1"/>
    <xf numFmtId="4" fontId="43" fillId="12" borderId="0" xfId="1" applyNumberFormat="1" applyFont="1" applyFill="1"/>
    <xf numFmtId="2" fontId="43" fillId="12" borderId="0" xfId="0" applyNumberFormat="1" applyFont="1" applyFill="1"/>
    <xf numFmtId="0" fontId="11" fillId="2" borderId="0" xfId="0" applyFont="1" applyFill="1" applyAlignment="1">
      <alignment horizontal="center" vertical="center"/>
    </xf>
    <xf numFmtId="9" fontId="8" fillId="0" borderId="11" xfId="0" applyNumberFormat="1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9" fontId="8" fillId="0" borderId="20" xfId="0" applyNumberFormat="1" applyFont="1" applyBorder="1" applyAlignment="1">
      <alignment vertical="center"/>
    </xf>
    <xf numFmtId="177" fontId="8" fillId="0" borderId="20" xfId="1" applyNumberFormat="1" applyFont="1" applyFill="1" applyBorder="1" applyAlignment="1">
      <alignment vertical="center"/>
    </xf>
    <xf numFmtId="10" fontId="8" fillId="0" borderId="20" xfId="0" applyNumberFormat="1" applyFont="1" applyBorder="1" applyAlignment="1">
      <alignment vertical="center"/>
    </xf>
    <xf numFmtId="10" fontId="8" fillId="0" borderId="21" xfId="0" applyNumberFormat="1" applyFont="1" applyBorder="1" applyAlignment="1">
      <alignment vertical="center"/>
    </xf>
    <xf numFmtId="0" fontId="10" fillId="2" borderId="10" xfId="0" applyFont="1" applyFill="1" applyBorder="1" applyAlignment="1">
      <alignment vertical="center"/>
    </xf>
    <xf numFmtId="9" fontId="8" fillId="0" borderId="20" xfId="0" applyNumberFormat="1" applyFont="1" applyFill="1" applyBorder="1" applyAlignment="1">
      <alignment vertical="center"/>
    </xf>
    <xf numFmtId="37" fontId="8" fillId="0" borderId="12" xfId="3" applyNumberFormat="1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14" fillId="6" borderId="13" xfId="0" applyFont="1" applyFill="1" applyBorder="1" applyAlignment="1">
      <alignment vertical="center"/>
    </xf>
    <xf numFmtId="0" fontId="8" fillId="6" borderId="14" xfId="0" applyFont="1" applyFill="1" applyBorder="1" applyAlignment="1">
      <alignment vertical="center"/>
    </xf>
    <xf numFmtId="165" fontId="8" fillId="0" borderId="1" xfId="1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181" fontId="8" fillId="0" borderId="0" xfId="1" applyNumberFormat="1" applyFont="1" applyFill="1" applyBorder="1" applyAlignment="1"/>
    <xf numFmtId="181" fontId="8" fillId="0" borderId="8" xfId="1" applyNumberFormat="1" applyFont="1" applyFill="1" applyBorder="1" applyAlignment="1"/>
    <xf numFmtId="0" fontId="19" fillId="0" borderId="19" xfId="0" applyFont="1" applyFill="1" applyBorder="1" applyAlignment="1">
      <alignment vertical="center"/>
    </xf>
    <xf numFmtId="0" fontId="12" fillId="0" borderId="20" xfId="0" applyFont="1" applyFill="1" applyBorder="1" applyAlignment="1">
      <alignment vertical="center"/>
    </xf>
    <xf numFmtId="0" fontId="12" fillId="0" borderId="20" xfId="0" applyFont="1" applyFill="1" applyBorder="1" applyAlignment="1">
      <alignment vertical="center" wrapText="1"/>
    </xf>
    <xf numFmtId="0" fontId="8" fillId="0" borderId="20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 wrapText="1"/>
    </xf>
    <xf numFmtId="3" fontId="8" fillId="0" borderId="20" xfId="0" applyNumberFormat="1" applyFont="1" applyBorder="1" applyAlignment="1">
      <alignment horizontal="center" vertical="center"/>
    </xf>
    <xf numFmtId="3" fontId="8" fillId="0" borderId="20" xfId="1" applyNumberFormat="1" applyFont="1" applyBorder="1" applyAlignment="1">
      <alignment horizontal="center" vertical="center" wrapText="1"/>
    </xf>
    <xf numFmtId="3" fontId="8" fillId="0" borderId="20" xfId="0" applyNumberFormat="1" applyFont="1" applyBorder="1" applyAlignment="1">
      <alignment horizontal="center" vertical="center" wrapText="1"/>
    </xf>
    <xf numFmtId="176" fontId="8" fillId="0" borderId="20" xfId="1" applyNumberFormat="1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173" fontId="8" fillId="0" borderId="20" xfId="1" applyNumberFormat="1" applyFont="1" applyBorder="1" applyAlignment="1">
      <alignment vertical="center"/>
    </xf>
    <xf numFmtId="182" fontId="8" fillId="0" borderId="20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173" fontId="0" fillId="0" borderId="0" xfId="1" applyNumberFormat="1" applyFont="1" applyAlignment="1">
      <alignment vertical="center"/>
    </xf>
    <xf numFmtId="173" fontId="0" fillId="0" borderId="0" xfId="0" applyNumberFormat="1" applyAlignment="1">
      <alignment vertical="center"/>
    </xf>
    <xf numFmtId="0" fontId="0" fillId="0" borderId="1" xfId="0" applyBorder="1" applyAlignment="1">
      <alignment vertical="center"/>
    </xf>
    <xf numFmtId="173" fontId="0" fillId="0" borderId="1" xfId="1" applyNumberFormat="1" applyFont="1" applyBorder="1" applyAlignment="1">
      <alignment vertical="center"/>
    </xf>
    <xf numFmtId="173" fontId="0" fillId="0" borderId="1" xfId="0" applyNumberFormat="1" applyBorder="1" applyAlignment="1">
      <alignment vertical="center"/>
    </xf>
    <xf numFmtId="37" fontId="0" fillId="0" borderId="0" xfId="0" applyNumberFormat="1" applyAlignment="1">
      <alignment vertical="center"/>
    </xf>
    <xf numFmtId="0" fontId="3" fillId="0" borderId="3" xfId="0" applyFont="1" applyBorder="1" applyAlignment="1">
      <alignment vertical="center"/>
    </xf>
    <xf numFmtId="49" fontId="31" fillId="0" borderId="0" xfId="0" applyNumberFormat="1" applyFont="1" applyAlignment="1">
      <alignment horizontal="center"/>
    </xf>
    <xf numFmtId="0" fontId="30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10" fontId="11" fillId="0" borderId="0" xfId="2" applyNumberFormat="1" applyFont="1"/>
    <xf numFmtId="0" fontId="14" fillId="0" borderId="15" xfId="0" applyFont="1" applyBorder="1"/>
    <xf numFmtId="10" fontId="14" fillId="0" borderId="16" xfId="2" applyNumberFormat="1" applyFont="1" applyBorder="1"/>
    <xf numFmtId="0" fontId="14" fillId="0" borderId="5" xfId="0" applyFont="1" applyBorder="1"/>
    <xf numFmtId="10" fontId="14" fillId="5" borderId="7" xfId="2" applyNumberFormat="1" applyFont="1" applyFill="1" applyBorder="1"/>
    <xf numFmtId="10" fontId="43" fillId="12" borderId="0" xfId="2" applyNumberFormat="1" applyFont="1" applyFill="1"/>
    <xf numFmtId="0" fontId="14" fillId="9" borderId="20" xfId="0" applyFont="1" applyFill="1" applyBorder="1" applyAlignment="1">
      <alignment horizontal="left" vertical="center" wrapText="1"/>
    </xf>
    <xf numFmtId="37" fontId="8" fillId="9" borderId="20" xfId="3" applyNumberFormat="1" applyFont="1" applyFill="1" applyBorder="1" applyAlignment="1">
      <alignment vertical="center"/>
    </xf>
    <xf numFmtId="173" fontId="8" fillId="9" borderId="0" xfId="3" applyNumberFormat="1" applyFont="1" applyFill="1" applyAlignment="1">
      <alignment vertical="center"/>
    </xf>
    <xf numFmtId="0" fontId="12" fillId="0" borderId="0" xfId="8" applyFont="1" applyAlignment="1">
      <alignment vertical="center"/>
    </xf>
    <xf numFmtId="165" fontId="13" fillId="0" borderId="0" xfId="8" applyNumberFormat="1" applyFont="1" applyAlignment="1">
      <alignment vertical="center"/>
    </xf>
    <xf numFmtId="9" fontId="13" fillId="0" borderId="0" xfId="8" applyNumberFormat="1" applyFont="1" applyAlignment="1">
      <alignment horizontal="center" vertical="center"/>
    </xf>
    <xf numFmtId="167" fontId="13" fillId="0" borderId="0" xfId="6" applyFont="1" applyAlignment="1">
      <alignment vertical="center"/>
    </xf>
    <xf numFmtId="0" fontId="12" fillId="0" borderId="1" xfId="8" applyFont="1" applyBorder="1" applyAlignment="1">
      <alignment vertical="center"/>
    </xf>
    <xf numFmtId="9" fontId="13" fillId="0" borderId="1" xfId="8" applyNumberFormat="1" applyFont="1" applyBorder="1" applyAlignment="1">
      <alignment horizontal="center" vertical="center"/>
    </xf>
    <xf numFmtId="167" fontId="13" fillId="0" borderId="1" xfId="8" applyNumberFormat="1" applyFont="1" applyBorder="1" applyAlignment="1">
      <alignment vertical="center"/>
    </xf>
    <xf numFmtId="0" fontId="13" fillId="0" borderId="0" xfId="8" applyFont="1" applyAlignment="1">
      <alignment vertical="center"/>
    </xf>
    <xf numFmtId="0" fontId="16" fillId="0" borderId="0" xfId="8" applyFont="1" applyAlignment="1">
      <alignment vertical="center"/>
    </xf>
    <xf numFmtId="9" fontId="13" fillId="0" borderId="0" xfId="8" applyNumberFormat="1" applyFont="1" applyAlignment="1">
      <alignment vertical="center"/>
    </xf>
    <xf numFmtId="0" fontId="8" fillId="0" borderId="0" xfId="0" applyFont="1" applyAlignment="1">
      <alignment horizontal="right" vertical="center"/>
    </xf>
    <xf numFmtId="169" fontId="13" fillId="0" borderId="0" xfId="6" applyNumberFormat="1" applyFont="1" applyAlignment="1">
      <alignment vertical="center"/>
    </xf>
    <xf numFmtId="3" fontId="8" fillId="9" borderId="20" xfId="0" applyNumberFormat="1" applyFont="1" applyFill="1" applyBorder="1" applyAlignment="1">
      <alignment horizontal="center" vertical="center"/>
    </xf>
    <xf numFmtId="165" fontId="12" fillId="0" borderId="0" xfId="8" applyNumberFormat="1" applyFont="1" applyAlignment="1">
      <alignment vertical="center"/>
    </xf>
    <xf numFmtId="168" fontId="13" fillId="0" borderId="0" xfId="9" applyNumberFormat="1" applyFont="1" applyAlignment="1">
      <alignment vertical="center"/>
    </xf>
    <xf numFmtId="173" fontId="17" fillId="8" borderId="0" xfId="0" applyNumberFormat="1" applyFont="1" applyFill="1" applyAlignment="1">
      <alignment vertical="center"/>
    </xf>
    <xf numFmtId="0" fontId="34" fillId="0" borderId="21" xfId="0" applyFont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3" fontId="14" fillId="9" borderId="20" xfId="0" applyNumberFormat="1" applyFont="1" applyFill="1" applyBorder="1" applyAlignment="1">
      <alignment horizontal="center" vertical="center" wrapText="1"/>
    </xf>
    <xf numFmtId="174" fontId="8" fillId="9" borderId="20" xfId="0" applyNumberFormat="1" applyFont="1" applyFill="1" applyBorder="1" applyAlignment="1">
      <alignment vertical="center"/>
    </xf>
    <xf numFmtId="173" fontId="8" fillId="9" borderId="0" xfId="0" applyNumberFormat="1" applyFont="1" applyFill="1" applyAlignment="1">
      <alignment vertical="center"/>
    </xf>
    <xf numFmtId="3" fontId="8" fillId="9" borderId="20" xfId="0" applyNumberFormat="1" applyFont="1" applyFill="1" applyBorder="1" applyAlignment="1">
      <alignment horizontal="center" vertical="center" wrapText="1"/>
    </xf>
    <xf numFmtId="0" fontId="8" fillId="9" borderId="20" xfId="0" applyFont="1" applyFill="1" applyBorder="1" applyAlignment="1">
      <alignment vertical="center"/>
    </xf>
    <xf numFmtId="182" fontId="8" fillId="0" borderId="21" xfId="0" applyNumberFormat="1" applyFont="1" applyBorder="1" applyAlignment="1">
      <alignment vertical="center"/>
    </xf>
    <xf numFmtId="3" fontId="18" fillId="0" borderId="19" xfId="1" applyNumberFormat="1" applyFont="1" applyFill="1" applyBorder="1" applyAlignment="1">
      <alignment horizontal="center" vertical="center"/>
    </xf>
    <xf numFmtId="3" fontId="8" fillId="0" borderId="20" xfId="0" applyNumberFormat="1" applyFont="1" applyFill="1" applyBorder="1" applyAlignment="1">
      <alignment horizontal="center" vertical="center"/>
    </xf>
    <xf numFmtId="3" fontId="18" fillId="0" borderId="20" xfId="2" applyNumberFormat="1" applyFont="1" applyFill="1" applyBorder="1" applyAlignment="1">
      <alignment horizontal="center" vertical="center"/>
    </xf>
    <xf numFmtId="3" fontId="8" fillId="0" borderId="21" xfId="0" applyNumberFormat="1" applyFont="1" applyBorder="1" applyAlignment="1">
      <alignment horizontal="center" vertical="center"/>
    </xf>
    <xf numFmtId="3" fontId="8" fillId="0" borderId="0" xfId="1" applyNumberFormat="1" applyFont="1" applyFill="1" applyAlignment="1">
      <alignment vertical="center"/>
    </xf>
    <xf numFmtId="3" fontId="8" fillId="0" borderId="20" xfId="1" applyNumberFormat="1" applyFont="1" applyFill="1" applyBorder="1" applyAlignment="1">
      <alignment vertical="center"/>
    </xf>
    <xf numFmtId="3" fontId="8" fillId="0" borderId="20" xfId="3" applyNumberFormat="1" applyFont="1" applyBorder="1" applyAlignment="1">
      <alignment vertical="center"/>
    </xf>
    <xf numFmtId="3" fontId="8" fillId="0" borderId="0" xfId="3" applyNumberFormat="1" applyFont="1" applyAlignment="1">
      <alignment vertical="center"/>
    </xf>
    <xf numFmtId="3" fontId="8" fillId="0" borderId="0" xfId="1" applyNumberFormat="1" applyFont="1" applyAlignment="1">
      <alignment vertical="center"/>
    </xf>
    <xf numFmtId="3" fontId="8" fillId="0" borderId="16" xfId="0" applyNumberFormat="1" applyFont="1" applyBorder="1" applyAlignment="1">
      <alignment vertical="center"/>
    </xf>
    <xf numFmtId="172" fontId="18" fillId="0" borderId="0" xfId="2" applyNumberFormat="1" applyFont="1"/>
    <xf numFmtId="0" fontId="46" fillId="3" borderId="0" xfId="0" applyFont="1" applyFill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173" fontId="47" fillId="2" borderId="0" xfId="0" applyNumberFormat="1" applyFont="1" applyFill="1" applyAlignment="1">
      <alignment vertical="center"/>
    </xf>
    <xf numFmtId="0" fontId="26" fillId="0" borderId="0" xfId="0" applyFont="1" applyFill="1" applyAlignment="1">
      <alignment vertical="center"/>
    </xf>
    <xf numFmtId="168" fontId="8" fillId="0" borderId="0" xfId="16" applyNumberFormat="1" applyFont="1" applyAlignment="1">
      <alignment vertical="center"/>
    </xf>
    <xf numFmtId="0" fontId="26" fillId="0" borderId="0" xfId="0" applyFont="1" applyAlignment="1">
      <alignment vertical="center"/>
    </xf>
    <xf numFmtId="10" fontId="8" fillId="0" borderId="0" xfId="2" applyNumberFormat="1" applyFont="1" applyAlignment="1">
      <alignment vertical="center"/>
    </xf>
    <xf numFmtId="9" fontId="8" fillId="0" borderId="0" xfId="0" applyNumberFormat="1" applyFont="1"/>
    <xf numFmtId="0" fontId="14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21" fillId="2" borderId="0" xfId="0" applyFont="1" applyFill="1" applyBorder="1" applyAlignment="1">
      <alignment horizontal="center" vertical="center"/>
    </xf>
    <xf numFmtId="0" fontId="14" fillId="8" borderId="0" xfId="0" applyFont="1" applyFill="1" applyBorder="1" applyAlignment="1">
      <alignment horizontal="left" vertical="center"/>
    </xf>
    <xf numFmtId="165" fontId="14" fillId="8" borderId="0" xfId="1" applyFont="1" applyFill="1" applyBorder="1" applyAlignment="1">
      <alignment vertical="center"/>
    </xf>
    <xf numFmtId="0" fontId="14" fillId="8" borderId="0" xfId="0" applyFont="1" applyFill="1" applyBorder="1" applyAlignment="1">
      <alignment horizontal="center" vertical="center"/>
    </xf>
    <xf numFmtId="10" fontId="14" fillId="8" borderId="0" xfId="2" applyNumberFormat="1" applyFont="1" applyFill="1" applyBorder="1" applyAlignment="1">
      <alignment horizontal="center" vertical="center"/>
    </xf>
    <xf numFmtId="9" fontId="8" fillId="0" borderId="0" xfId="2" applyNumberFormat="1" applyFont="1" applyFill="1" applyBorder="1" applyAlignment="1">
      <alignment vertical="center"/>
    </xf>
    <xf numFmtId="41" fontId="8" fillId="0" borderId="0" xfId="17" applyFont="1" applyFill="1" applyAlignment="1">
      <alignment vertical="center"/>
    </xf>
    <xf numFmtId="0" fontId="26" fillId="0" borderId="0" xfId="0" applyFont="1" applyAlignment="1">
      <alignment horizontal="center" vertical="center"/>
    </xf>
    <xf numFmtId="0" fontId="8" fillId="3" borderId="0" xfId="0" applyFont="1" applyFill="1" applyBorder="1" applyAlignment="1">
      <alignment vertical="center"/>
    </xf>
    <xf numFmtId="41" fontId="8" fillId="0" borderId="0" xfId="17" applyFont="1" applyFill="1" applyBorder="1" applyAlignment="1">
      <alignment vertical="center"/>
    </xf>
    <xf numFmtId="9" fontId="8" fillId="0" borderId="0" xfId="2" applyFont="1" applyFill="1" applyBorder="1" applyAlignment="1">
      <alignment vertical="center"/>
    </xf>
    <xf numFmtId="9" fontId="26" fillId="7" borderId="1" xfId="0" applyNumberFormat="1" applyFont="1" applyFill="1" applyBorder="1" applyAlignment="1">
      <alignment horizontal="center" vertical="center"/>
    </xf>
    <xf numFmtId="173" fontId="8" fillId="0" borderId="0" xfId="0" applyNumberFormat="1" applyFont="1" applyBorder="1" applyAlignment="1">
      <alignment vertical="center"/>
    </xf>
    <xf numFmtId="9" fontId="26" fillId="0" borderId="0" xfId="0" applyNumberFormat="1" applyFont="1" applyFill="1" applyBorder="1" applyAlignment="1">
      <alignment horizontal="center" vertical="center"/>
    </xf>
    <xf numFmtId="173" fontId="49" fillId="0" borderId="0" xfId="1" applyNumberFormat="1" applyFont="1" applyFill="1" applyAlignment="1">
      <alignment horizontal="center" vertical="center"/>
    </xf>
    <xf numFmtId="9" fontId="49" fillId="0" borderId="0" xfId="2" applyFont="1" applyAlignment="1">
      <alignment vertical="center"/>
    </xf>
    <xf numFmtId="0" fontId="15" fillId="0" borderId="0" xfId="0" applyFont="1" applyAlignment="1">
      <alignment vertical="center"/>
    </xf>
    <xf numFmtId="0" fontId="10" fillId="2" borderId="11" xfId="0" applyFont="1" applyFill="1" applyBorder="1" applyAlignment="1">
      <alignment vertical="center"/>
    </xf>
    <xf numFmtId="10" fontId="8" fillId="3" borderId="0" xfId="0" applyNumberFormat="1" applyFont="1" applyFill="1" applyBorder="1" applyAlignment="1">
      <alignment vertical="center"/>
    </xf>
    <xf numFmtId="0" fontId="15" fillId="0" borderId="1" xfId="0" applyFont="1" applyFill="1" applyBorder="1" applyAlignment="1">
      <alignment horizontal="center" vertical="center"/>
    </xf>
    <xf numFmtId="168" fontId="8" fillId="7" borderId="1" xfId="3" applyNumberFormat="1" applyFont="1" applyFill="1" applyBorder="1" applyAlignment="1">
      <alignment vertical="center"/>
    </xf>
    <xf numFmtId="168" fontId="8" fillId="0" borderId="1" xfId="3" applyNumberFormat="1" applyFont="1" applyFill="1" applyBorder="1" applyAlignment="1">
      <alignment vertical="center"/>
    </xf>
    <xf numFmtId="4" fontId="18" fillId="0" borderId="19" xfId="0" applyNumberFormat="1" applyFont="1" applyFill="1" applyBorder="1" applyAlignment="1">
      <alignment horizontal="center" vertical="center"/>
    </xf>
    <xf numFmtId="9" fontId="48" fillId="0" borderId="0" xfId="0" applyNumberFormat="1" applyFont="1" applyAlignment="1">
      <alignment vertical="center"/>
    </xf>
    <xf numFmtId="173" fontId="14" fillId="3" borderId="0" xfId="0" applyNumberFormat="1" applyFont="1" applyFill="1" applyAlignment="1">
      <alignment vertical="center"/>
    </xf>
    <xf numFmtId="0" fontId="13" fillId="0" borderId="0" xfId="0" applyFont="1" applyAlignment="1">
      <alignment vertical="center"/>
    </xf>
    <xf numFmtId="165" fontId="13" fillId="0" borderId="0" xfId="1" applyFont="1" applyAlignment="1">
      <alignment vertical="center"/>
    </xf>
    <xf numFmtId="173" fontId="13" fillId="0" borderId="0" xfId="0" applyNumberFormat="1" applyFont="1" applyAlignment="1">
      <alignment vertical="center"/>
    </xf>
    <xf numFmtId="173" fontId="14" fillId="3" borderId="0" xfId="1" applyNumberFormat="1" applyFont="1" applyFill="1" applyAlignment="1">
      <alignment vertical="center"/>
    </xf>
    <xf numFmtId="9" fontId="8" fillId="0" borderId="0" xfId="2" applyFont="1" applyBorder="1" applyAlignment="1">
      <alignment horizontal="center" vertical="center"/>
    </xf>
    <xf numFmtId="173" fontId="17" fillId="9" borderId="0" xfId="0" applyNumberFormat="1" applyFont="1" applyFill="1" applyBorder="1" applyAlignment="1">
      <alignment vertical="center"/>
    </xf>
    <xf numFmtId="173" fontId="14" fillId="3" borderId="0" xfId="0" applyNumberFormat="1" applyFont="1" applyFill="1" applyBorder="1" applyAlignment="1">
      <alignment vertical="center"/>
    </xf>
    <xf numFmtId="173" fontId="13" fillId="0" borderId="0" xfId="1" applyNumberFormat="1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173" fontId="14" fillId="3" borderId="0" xfId="1" applyNumberFormat="1" applyFont="1" applyFill="1" applyBorder="1" applyAlignment="1">
      <alignment vertical="center"/>
    </xf>
    <xf numFmtId="165" fontId="13" fillId="0" borderId="0" xfId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73" fontId="12" fillId="3" borderId="0" xfId="0" applyNumberFormat="1" applyFont="1" applyFill="1" applyBorder="1" applyAlignment="1">
      <alignment vertical="center"/>
    </xf>
    <xf numFmtId="173" fontId="12" fillId="0" borderId="0" xfId="1" applyNumberFormat="1" applyFont="1" applyBorder="1" applyAlignment="1">
      <alignment vertical="center"/>
    </xf>
    <xf numFmtId="173" fontId="8" fillId="3" borderId="0" xfId="0" applyNumberFormat="1" applyFont="1" applyFill="1" applyBorder="1" applyAlignment="1">
      <alignment vertical="center"/>
    </xf>
    <xf numFmtId="173" fontId="13" fillId="0" borderId="0" xfId="0" applyNumberFormat="1" applyFont="1" applyBorder="1" applyAlignment="1">
      <alignment vertical="center"/>
    </xf>
    <xf numFmtId="173" fontId="29" fillId="2" borderId="0" xfId="0" applyNumberFormat="1" applyFont="1" applyFill="1" applyBorder="1" applyAlignment="1">
      <alignment vertical="center"/>
    </xf>
    <xf numFmtId="0" fontId="10" fillId="2" borderId="32" xfId="0" applyFont="1" applyFill="1" applyBorder="1" applyAlignment="1">
      <alignment horizontal="center" vertical="center"/>
    </xf>
    <xf numFmtId="9" fontId="8" fillId="0" borderId="32" xfId="2" applyFont="1" applyBorder="1" applyAlignment="1">
      <alignment horizontal="center" vertical="center"/>
    </xf>
    <xf numFmtId="173" fontId="17" fillId="9" borderId="32" xfId="0" applyNumberFormat="1" applyFont="1" applyFill="1" applyBorder="1" applyAlignment="1">
      <alignment vertical="center"/>
    </xf>
    <xf numFmtId="173" fontId="8" fillId="0" borderId="32" xfId="1" applyNumberFormat="1" applyFont="1" applyBorder="1" applyAlignment="1">
      <alignment vertical="center"/>
    </xf>
    <xf numFmtId="165" fontId="12" fillId="0" borderId="32" xfId="1" applyFont="1" applyBorder="1" applyAlignment="1">
      <alignment vertical="center"/>
    </xf>
    <xf numFmtId="0" fontId="12" fillId="0" borderId="32" xfId="0" applyFont="1" applyBorder="1" applyAlignment="1">
      <alignment vertical="center"/>
    </xf>
    <xf numFmtId="173" fontId="14" fillId="3" borderId="32" xfId="0" applyNumberFormat="1" applyFont="1" applyFill="1" applyBorder="1" applyAlignment="1">
      <alignment vertical="center"/>
    </xf>
    <xf numFmtId="173" fontId="13" fillId="0" borderId="32" xfId="1" applyNumberFormat="1" applyFont="1" applyBorder="1" applyAlignment="1">
      <alignment vertical="center"/>
    </xf>
    <xf numFmtId="0" fontId="13" fillId="0" borderId="32" xfId="0" applyFont="1" applyBorder="1" applyAlignment="1">
      <alignment vertical="center"/>
    </xf>
    <xf numFmtId="173" fontId="14" fillId="3" borderId="32" xfId="1" applyNumberFormat="1" applyFont="1" applyFill="1" applyBorder="1" applyAlignment="1">
      <alignment vertical="center"/>
    </xf>
    <xf numFmtId="165" fontId="13" fillId="0" borderId="32" xfId="1" applyFont="1" applyBorder="1" applyAlignment="1">
      <alignment vertical="center"/>
    </xf>
    <xf numFmtId="9" fontId="48" fillId="0" borderId="32" xfId="0" applyNumberFormat="1" applyFont="1" applyBorder="1" applyAlignment="1">
      <alignment vertical="center"/>
    </xf>
    <xf numFmtId="173" fontId="12" fillId="0" borderId="32" xfId="1" applyNumberFormat="1" applyFont="1" applyBorder="1" applyAlignment="1">
      <alignment vertical="center"/>
    </xf>
    <xf numFmtId="173" fontId="12" fillId="3" borderId="32" xfId="0" applyNumberFormat="1" applyFont="1" applyFill="1" applyBorder="1" applyAlignment="1">
      <alignment vertical="center"/>
    </xf>
    <xf numFmtId="173" fontId="8" fillId="3" borderId="32" xfId="0" applyNumberFormat="1" applyFont="1" applyFill="1" applyBorder="1" applyAlignment="1">
      <alignment vertical="center"/>
    </xf>
    <xf numFmtId="173" fontId="13" fillId="0" borderId="32" xfId="0" applyNumberFormat="1" applyFont="1" applyBorder="1" applyAlignment="1">
      <alignment vertical="center"/>
    </xf>
    <xf numFmtId="0" fontId="17" fillId="13" borderId="0" xfId="0" applyFont="1" applyFill="1" applyAlignment="1">
      <alignment vertical="center"/>
    </xf>
    <xf numFmtId="0" fontId="8" fillId="13" borderId="0" xfId="0" applyFont="1" applyFill="1" applyAlignment="1">
      <alignment vertical="center"/>
    </xf>
    <xf numFmtId="0" fontId="13" fillId="13" borderId="0" xfId="0" applyFont="1" applyFill="1" applyAlignment="1">
      <alignment vertical="center"/>
    </xf>
    <xf numFmtId="0" fontId="13" fillId="13" borderId="0" xfId="0" applyFont="1" applyFill="1" applyBorder="1" applyAlignment="1">
      <alignment vertical="center"/>
    </xf>
    <xf numFmtId="0" fontId="13" fillId="13" borderId="32" xfId="0" applyFont="1" applyFill="1" applyBorder="1" applyAlignment="1">
      <alignment vertical="center"/>
    </xf>
    <xf numFmtId="0" fontId="17" fillId="13" borderId="0" xfId="0" applyFont="1" applyFill="1" applyAlignment="1">
      <alignment horizontal="left" vertical="center" wrapText="1"/>
    </xf>
    <xf numFmtId="173" fontId="47" fillId="2" borderId="32" xfId="0" applyNumberFormat="1" applyFont="1" applyFill="1" applyBorder="1" applyAlignment="1">
      <alignment vertical="center"/>
    </xf>
    <xf numFmtId="0" fontId="28" fillId="2" borderId="0" xfId="0" applyFont="1" applyFill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9" fontId="50" fillId="9" borderId="0" xfId="2" applyFont="1" applyFill="1" applyBorder="1" applyAlignment="1">
      <alignment vertical="center"/>
    </xf>
    <xf numFmtId="9" fontId="50" fillId="0" borderId="0" xfId="2" applyFont="1" applyFill="1" applyBorder="1" applyAlignment="1">
      <alignment vertical="center"/>
    </xf>
    <xf numFmtId="9" fontId="48" fillId="0" borderId="0" xfId="2" applyFont="1" applyBorder="1" applyAlignment="1">
      <alignment vertical="center"/>
    </xf>
    <xf numFmtId="178" fontId="50" fillId="9" borderId="0" xfId="2" applyNumberFormat="1" applyFont="1" applyFill="1" applyBorder="1" applyAlignment="1">
      <alignment vertical="center"/>
    </xf>
    <xf numFmtId="178" fontId="50" fillId="3" borderId="0" xfId="2" applyNumberFormat="1" applyFont="1" applyFill="1" applyBorder="1" applyAlignment="1">
      <alignment vertical="center"/>
    </xf>
    <xf numFmtId="178" fontId="48" fillId="0" borderId="0" xfId="2" applyNumberFormat="1" applyFont="1" applyBorder="1" applyAlignment="1">
      <alignment vertical="center"/>
    </xf>
    <xf numFmtId="178" fontId="48" fillId="13" borderId="0" xfId="2" applyNumberFormat="1" applyFont="1" applyFill="1" applyBorder="1" applyAlignment="1">
      <alignment vertical="center"/>
    </xf>
    <xf numFmtId="178" fontId="48" fillId="3" borderId="0" xfId="2" applyNumberFormat="1" applyFont="1" applyFill="1" applyBorder="1" applyAlignment="1">
      <alignment vertical="center"/>
    </xf>
    <xf numFmtId="178" fontId="51" fillId="2" borderId="0" xfId="2" applyNumberFormat="1" applyFont="1" applyFill="1" applyBorder="1" applyAlignment="1">
      <alignment vertical="center"/>
    </xf>
    <xf numFmtId="178" fontId="50" fillId="0" borderId="0" xfId="2" applyNumberFormat="1" applyFont="1" applyFill="1" applyBorder="1" applyAlignment="1">
      <alignment vertical="center"/>
    </xf>
    <xf numFmtId="0" fontId="26" fillId="0" borderId="0" xfId="0" applyFont="1" applyAlignment="1">
      <alignment horizontal="left" vertical="center" wrapText="1"/>
    </xf>
    <xf numFmtId="173" fontId="52" fillId="0" borderId="0" xfId="1" applyNumberFormat="1" applyFont="1" applyAlignment="1">
      <alignment vertical="center"/>
    </xf>
    <xf numFmtId="173" fontId="52" fillId="0" borderId="0" xfId="1" applyNumberFormat="1" applyFont="1" applyBorder="1" applyAlignment="1">
      <alignment vertical="center"/>
    </xf>
    <xf numFmtId="173" fontId="52" fillId="0" borderId="32" xfId="1" applyNumberFormat="1" applyFont="1" applyBorder="1" applyAlignment="1">
      <alignment vertical="center"/>
    </xf>
    <xf numFmtId="178" fontId="53" fillId="0" borderId="0" xfId="2" applyNumberFormat="1" applyFont="1" applyBorder="1" applyAlignment="1">
      <alignment vertical="center"/>
    </xf>
    <xf numFmtId="0" fontId="54" fillId="0" borderId="0" xfId="0" applyFont="1" applyAlignment="1">
      <alignment horizontal="center" vertical="center" wrapText="1"/>
    </xf>
    <xf numFmtId="0" fontId="55" fillId="0" borderId="0" xfId="0" applyFont="1" applyFill="1" applyAlignment="1">
      <alignment horizontal="center" vertical="center"/>
    </xf>
    <xf numFmtId="0" fontId="52" fillId="0" borderId="0" xfId="0" applyFont="1" applyFill="1" applyAlignment="1">
      <alignment horizontal="center" vertical="center"/>
    </xf>
    <xf numFmtId="41" fontId="26" fillId="0" borderId="0" xfId="17" applyFont="1" applyFill="1" applyAlignment="1">
      <alignment horizontal="center" vertical="center"/>
    </xf>
    <xf numFmtId="180" fontId="26" fillId="0" borderId="32" xfId="17" applyNumberFormat="1" applyFont="1" applyFill="1" applyBorder="1" applyAlignment="1">
      <alignment horizontal="center" vertical="center"/>
    </xf>
    <xf numFmtId="180" fontId="26" fillId="0" borderId="0" xfId="17" applyNumberFormat="1" applyFont="1" applyFill="1" applyBorder="1" applyAlignment="1">
      <alignment horizontal="center" vertical="center"/>
    </xf>
    <xf numFmtId="180" fontId="26" fillId="0" borderId="0" xfId="17" applyNumberFormat="1" applyFont="1" applyFill="1" applyAlignment="1">
      <alignment horizontal="center" vertical="center"/>
    </xf>
    <xf numFmtId="1" fontId="0" fillId="0" borderId="0" xfId="0" applyNumberFormat="1"/>
    <xf numFmtId="41" fontId="0" fillId="0" borderId="0" xfId="17" applyFont="1"/>
    <xf numFmtId="0" fontId="3" fillId="0" borderId="0" xfId="0" applyFont="1"/>
    <xf numFmtId="0" fontId="42" fillId="0" borderId="0" xfId="0" applyFont="1" applyFill="1"/>
    <xf numFmtId="0" fontId="44" fillId="0" borderId="0" xfId="0" applyFont="1" applyFill="1"/>
    <xf numFmtId="0" fontId="45" fillId="0" borderId="0" xfId="0" applyFont="1" applyFill="1"/>
    <xf numFmtId="0" fontId="0" fillId="0" borderId="0" xfId="0" applyFill="1"/>
    <xf numFmtId="0" fontId="0" fillId="9" borderId="0" xfId="0" applyFill="1"/>
    <xf numFmtId="0" fontId="3" fillId="9" borderId="0" xfId="0" applyFont="1" applyFill="1"/>
    <xf numFmtId="173" fontId="0" fillId="0" borderId="0" xfId="1" applyNumberFormat="1" applyFont="1"/>
    <xf numFmtId="173" fontId="49" fillId="14" borderId="0" xfId="0" applyNumberFormat="1" applyFont="1" applyFill="1" applyAlignment="1">
      <alignment horizontal="center" vertical="center"/>
    </xf>
    <xf numFmtId="42" fontId="49" fillId="14" borderId="0" xfId="18" applyNumberFormat="1" applyFont="1" applyFill="1" applyBorder="1" applyAlignment="1"/>
    <xf numFmtId="168" fontId="8" fillId="14" borderId="0" xfId="3" applyNumberFormat="1" applyFont="1" applyFill="1" applyBorder="1" applyAlignment="1">
      <alignment vertical="center"/>
    </xf>
    <xf numFmtId="3" fontId="43" fillId="15" borderId="0" xfId="0" applyNumberFormat="1" applyFont="1" applyFill="1"/>
    <xf numFmtId="10" fontId="43" fillId="15" borderId="0" xfId="0" applyNumberFormat="1" applyFont="1" applyFill="1"/>
    <xf numFmtId="0" fontId="0" fillId="16" borderId="0" xfId="0" applyFill="1"/>
    <xf numFmtId="0" fontId="59" fillId="16" borderId="0" xfId="0" applyFont="1" applyFill="1"/>
    <xf numFmtId="0" fontId="0" fillId="16" borderId="36" xfId="0" applyFill="1" applyBorder="1" applyAlignment="1">
      <alignment horizontal="center"/>
    </xf>
    <xf numFmtId="0" fontId="0" fillId="16" borderId="34" xfId="0" applyFont="1" applyFill="1" applyBorder="1" applyAlignment="1">
      <alignment horizontal="center"/>
    </xf>
    <xf numFmtId="0" fontId="0" fillId="16" borderId="34" xfId="0" applyFill="1" applyBorder="1" applyAlignment="1">
      <alignment horizontal="center"/>
    </xf>
    <xf numFmtId="0" fontId="0" fillId="16" borderId="35" xfId="0" applyFont="1" applyFill="1" applyBorder="1" applyAlignment="1">
      <alignment horizontal="center"/>
    </xf>
    <xf numFmtId="0" fontId="0" fillId="16" borderId="35" xfId="0" applyFill="1" applyBorder="1" applyAlignment="1">
      <alignment horizontal="center"/>
    </xf>
    <xf numFmtId="0" fontId="0" fillId="16" borderId="0" xfId="0" applyFill="1" applyAlignment="1">
      <alignment horizontal="center"/>
    </xf>
    <xf numFmtId="184" fontId="0" fillId="16" borderId="34" xfId="0" applyNumberFormat="1" applyFill="1" applyBorder="1" applyAlignment="1">
      <alignment horizontal="center"/>
    </xf>
    <xf numFmtId="0" fontId="58" fillId="16" borderId="9" xfId="0" applyFont="1" applyFill="1" applyBorder="1" applyAlignment="1">
      <alignment horizontal="center"/>
    </xf>
    <xf numFmtId="2" fontId="0" fillId="16" borderId="0" xfId="0" applyNumberFormat="1" applyFill="1" applyBorder="1" applyAlignment="1"/>
    <xf numFmtId="0" fontId="0" fillId="16" borderId="0" xfId="0" applyFill="1" applyBorder="1" applyAlignment="1"/>
    <xf numFmtId="10" fontId="0" fillId="16" borderId="0" xfId="0" applyNumberFormat="1" applyFill="1" applyBorder="1" applyAlignment="1"/>
    <xf numFmtId="2" fontId="0" fillId="16" borderId="8" xfId="0" applyNumberFormat="1" applyFill="1" applyBorder="1" applyAlignment="1"/>
    <xf numFmtId="0" fontId="0" fillId="16" borderId="8" xfId="0" applyFill="1" applyBorder="1" applyAlignment="1"/>
    <xf numFmtId="10" fontId="0" fillId="16" borderId="8" xfId="0" applyNumberFormat="1" applyFill="1" applyBorder="1" applyAlignment="1"/>
    <xf numFmtId="0" fontId="0" fillId="16" borderId="0" xfId="0" applyFill="1" applyAlignment="1">
      <alignment horizontal="left"/>
    </xf>
    <xf numFmtId="0" fontId="59" fillId="16" borderId="0" xfId="0" applyFont="1" applyFill="1" applyAlignment="1">
      <alignment horizontal="left"/>
    </xf>
    <xf numFmtId="4" fontId="60" fillId="16" borderId="19" xfId="0" applyNumberFormat="1" applyFont="1" applyFill="1" applyBorder="1"/>
    <xf numFmtId="10" fontId="0" fillId="16" borderId="2" xfId="2" applyNumberFormat="1" applyFont="1" applyFill="1" applyBorder="1"/>
    <xf numFmtId="0" fontId="0" fillId="16" borderId="0" xfId="0" applyFill="1" applyAlignment="1">
      <alignment horizontal="right"/>
    </xf>
    <xf numFmtId="178" fontId="0" fillId="16" borderId="0" xfId="2" applyNumberFormat="1" applyFont="1" applyFill="1"/>
    <xf numFmtId="0" fontId="62" fillId="2" borderId="37" xfId="5" applyFont="1" applyFill="1" applyBorder="1" applyAlignment="1">
      <alignment vertical="center"/>
    </xf>
    <xf numFmtId="0" fontId="62" fillId="2" borderId="38" xfId="5" applyFont="1" applyFill="1" applyBorder="1" applyAlignment="1">
      <alignment vertical="center"/>
    </xf>
    <xf numFmtId="0" fontId="0" fillId="2" borderId="38" xfId="0" applyFill="1" applyBorder="1" applyAlignment="1">
      <alignment vertical="center"/>
    </xf>
    <xf numFmtId="0" fontId="0" fillId="2" borderId="39" xfId="0" applyFill="1" applyBorder="1" applyAlignment="1">
      <alignment vertical="center"/>
    </xf>
    <xf numFmtId="169" fontId="0" fillId="18" borderId="0" xfId="4" applyNumberFormat="1" applyFont="1" applyFill="1" applyAlignment="1">
      <alignment vertical="center"/>
    </xf>
    <xf numFmtId="0" fontId="63" fillId="0" borderId="0" xfId="5" applyFont="1" applyAlignment="1">
      <alignment vertical="center"/>
    </xf>
    <xf numFmtId="0" fontId="63" fillId="0" borderId="0" xfId="0" applyFont="1" applyAlignment="1">
      <alignment vertical="center"/>
    </xf>
    <xf numFmtId="169" fontId="0" fillId="0" borderId="0" xfId="4" applyNumberFormat="1" applyFont="1" applyAlignment="1">
      <alignment vertical="center"/>
    </xf>
    <xf numFmtId="0" fontId="0" fillId="0" borderId="0" xfId="0" applyAlignment="1">
      <alignment horizontal="center" vertical="center"/>
    </xf>
    <xf numFmtId="169" fontId="0" fillId="18" borderId="0" xfId="4" applyNumberFormat="1" applyFont="1" applyFill="1" applyAlignment="1">
      <alignment horizontal="center" vertical="center"/>
    </xf>
    <xf numFmtId="169" fontId="0" fillId="0" borderId="0" xfId="4" applyNumberFormat="1" applyFont="1" applyAlignment="1">
      <alignment horizontal="center" vertical="center"/>
    </xf>
    <xf numFmtId="168" fontId="0" fillId="18" borderId="0" xfId="0" applyNumberFormat="1" applyFill="1" applyAlignment="1">
      <alignment vertical="center"/>
    </xf>
    <xf numFmtId="10" fontId="2" fillId="19" borderId="0" xfId="2" applyNumberFormat="1" applyFont="1" applyFill="1" applyAlignment="1">
      <alignment vertical="center"/>
    </xf>
    <xf numFmtId="10" fontId="2" fillId="20" borderId="0" xfId="2" applyNumberFormat="1" applyFont="1" applyFill="1" applyAlignment="1">
      <alignment vertical="center"/>
    </xf>
    <xf numFmtId="0" fontId="30" fillId="0" borderId="17" xfId="5" applyFont="1" applyBorder="1" applyAlignment="1">
      <alignment vertical="center"/>
    </xf>
    <xf numFmtId="0" fontId="8" fillId="0" borderId="40" xfId="0" applyFont="1" applyFill="1" applyBorder="1" applyAlignment="1">
      <alignment horizontal="center" vertical="center"/>
    </xf>
    <xf numFmtId="10" fontId="8" fillId="0" borderId="40" xfId="2" applyNumberFormat="1" applyFont="1" applyFill="1" applyBorder="1" applyAlignment="1">
      <alignment horizontal="center" vertical="center"/>
    </xf>
    <xf numFmtId="183" fontId="8" fillId="0" borderId="40" xfId="0" applyNumberFormat="1" applyFont="1" applyBorder="1" applyAlignment="1">
      <alignment horizontal="center" vertical="center"/>
    </xf>
    <xf numFmtId="0" fontId="8" fillId="0" borderId="40" xfId="0" applyFont="1" applyBorder="1" applyAlignment="1">
      <alignment vertical="center"/>
    </xf>
    <xf numFmtId="0" fontId="8" fillId="0" borderId="41" xfId="0" applyFont="1" applyFill="1" applyBorder="1" applyAlignment="1">
      <alignment horizontal="center" vertical="center"/>
    </xf>
    <xf numFmtId="10" fontId="8" fillId="0" borderId="41" xfId="2" applyNumberFormat="1" applyFont="1" applyFill="1" applyBorder="1" applyAlignment="1">
      <alignment horizontal="center" vertical="center"/>
    </xf>
    <xf numFmtId="183" fontId="8" fillId="0" borderId="41" xfId="0" applyNumberFormat="1" applyFont="1" applyBorder="1" applyAlignment="1">
      <alignment horizontal="center" vertical="center"/>
    </xf>
    <xf numFmtId="0" fontId="8" fillId="0" borderId="41" xfId="0" applyFont="1" applyBorder="1" applyAlignment="1">
      <alignment vertical="center"/>
    </xf>
    <xf numFmtId="0" fontId="8" fillId="0" borderId="41" xfId="0" applyFont="1" applyBorder="1" applyAlignment="1">
      <alignment horizontal="center" vertical="center"/>
    </xf>
    <xf numFmtId="10" fontId="8" fillId="0" borderId="41" xfId="2" applyNumberFormat="1" applyFont="1" applyBorder="1" applyAlignment="1">
      <alignment horizontal="center" vertical="center"/>
    </xf>
    <xf numFmtId="173" fontId="8" fillId="0" borderId="41" xfId="1" applyNumberFormat="1" applyFont="1" applyFill="1" applyBorder="1" applyAlignment="1">
      <alignment vertical="center"/>
    </xf>
    <xf numFmtId="10" fontId="8" fillId="0" borderId="41" xfId="2" applyNumberFormat="1" applyFont="1" applyFill="1" applyBorder="1" applyAlignment="1">
      <alignment vertical="center"/>
    </xf>
    <xf numFmtId="0" fontId="8" fillId="8" borderId="41" xfId="0" applyFont="1" applyFill="1" applyBorder="1" applyAlignment="1">
      <alignment horizontal="center" vertical="center"/>
    </xf>
    <xf numFmtId="10" fontId="8" fillId="8" borderId="41" xfId="2" applyNumberFormat="1" applyFont="1" applyFill="1" applyBorder="1" applyAlignment="1">
      <alignment horizontal="center" vertical="center"/>
    </xf>
    <xf numFmtId="183" fontId="8" fillId="8" borderId="41" xfId="0" applyNumberFormat="1" applyFont="1" applyFill="1" applyBorder="1" applyAlignment="1">
      <alignment horizontal="center" vertical="center"/>
    </xf>
    <xf numFmtId="0" fontId="8" fillId="8" borderId="41" xfId="0" applyFont="1" applyFill="1" applyBorder="1" applyAlignment="1">
      <alignment vertical="center"/>
    </xf>
    <xf numFmtId="183" fontId="8" fillId="0" borderId="41" xfId="2" applyNumberFormat="1" applyFont="1" applyFill="1" applyBorder="1" applyAlignment="1">
      <alignment vertical="center"/>
    </xf>
    <xf numFmtId="0" fontId="8" fillId="0" borderId="42" xfId="0" applyFont="1" applyBorder="1" applyAlignment="1">
      <alignment horizontal="center" vertical="center"/>
    </xf>
    <xf numFmtId="10" fontId="8" fillId="0" borderId="42" xfId="2" applyNumberFormat="1" applyFont="1" applyBorder="1" applyAlignment="1">
      <alignment horizontal="center" vertical="center"/>
    </xf>
    <xf numFmtId="0" fontId="8" fillId="0" borderId="42" xfId="0" applyFont="1" applyBorder="1" applyAlignment="1">
      <alignment vertical="center"/>
    </xf>
    <xf numFmtId="183" fontId="8" fillId="0" borderId="42" xfId="0" applyNumberFormat="1" applyFont="1" applyBorder="1" applyAlignment="1">
      <alignment horizontal="center" vertical="center"/>
    </xf>
    <xf numFmtId="41" fontId="0" fillId="16" borderId="34" xfId="17" applyFont="1" applyFill="1" applyBorder="1" applyAlignment="1">
      <alignment horizontal="center"/>
    </xf>
    <xf numFmtId="0" fontId="65" fillId="0" borderId="0" xfId="0" applyFont="1" applyAlignment="1">
      <alignment vertical="center"/>
    </xf>
    <xf numFmtId="0" fontId="67" fillId="0" borderId="0" xfId="0" applyFont="1"/>
    <xf numFmtId="0" fontId="66" fillId="0" borderId="0" xfId="0" applyFont="1" applyAlignment="1">
      <alignment horizontal="center" vertical="center"/>
    </xf>
    <xf numFmtId="0" fontId="47" fillId="2" borderId="0" xfId="0" applyFont="1" applyFill="1" applyAlignment="1">
      <alignment horizontal="center" vertical="center"/>
    </xf>
    <xf numFmtId="0" fontId="29" fillId="2" borderId="0" xfId="0" applyFont="1" applyFill="1" applyAlignment="1">
      <alignment horizontal="center" vertical="center"/>
    </xf>
    <xf numFmtId="0" fontId="29" fillId="2" borderId="0" xfId="0" applyFont="1" applyFill="1" applyBorder="1" applyAlignment="1">
      <alignment horizontal="center" vertical="center"/>
    </xf>
    <xf numFmtId="10" fontId="0" fillId="3" borderId="0" xfId="2" applyNumberFormat="1" applyFont="1" applyFill="1" applyAlignment="1">
      <alignment vertical="center"/>
    </xf>
    <xf numFmtId="10" fontId="0" fillId="3" borderId="0" xfId="2" applyNumberFormat="1" applyFont="1" applyFill="1" applyAlignment="1">
      <alignment horizontal="right" vertical="center"/>
    </xf>
    <xf numFmtId="0" fontId="61" fillId="2" borderId="0" xfId="0" applyFont="1" applyFill="1" applyAlignment="1">
      <alignment vertical="center"/>
    </xf>
    <xf numFmtId="41" fontId="70" fillId="2" borderId="0" xfId="17" applyFont="1" applyFill="1" applyAlignment="1">
      <alignment horizontal="center" vertical="center"/>
    </xf>
    <xf numFmtId="0" fontId="71" fillId="2" borderId="0" xfId="0" applyFont="1" applyFill="1" applyAlignment="1">
      <alignment horizontal="center" vertical="center"/>
    </xf>
    <xf numFmtId="0" fontId="72" fillId="2" borderId="38" xfId="5" applyFont="1" applyFill="1" applyBorder="1" applyAlignment="1">
      <alignment vertical="center"/>
    </xf>
    <xf numFmtId="41" fontId="8" fillId="17" borderId="0" xfId="17" applyFont="1" applyFill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32" fillId="11" borderId="0" xfId="5" applyFont="1" applyFill="1" applyAlignment="1">
      <alignment horizontal="left" vertical="center"/>
    </xf>
    <xf numFmtId="0" fontId="3" fillId="17" borderId="33" xfId="0" applyFont="1" applyFill="1" applyBorder="1" applyAlignment="1">
      <alignment horizontal="center"/>
    </xf>
  </cellXfs>
  <cellStyles count="19">
    <cellStyle name="Hipervínculo" xfId="14" builtinId="8"/>
    <cellStyle name="Millares" xfId="1" builtinId="3"/>
    <cellStyle name="Millares [0]" xfId="17" builtinId="6"/>
    <cellStyle name="Millares 2" xfId="4"/>
    <cellStyle name="Millares 2 2" xfId="11"/>
    <cellStyle name="Millares 3" xfId="6"/>
    <cellStyle name="Moneda" xfId="16" builtinId="4"/>
    <cellStyle name="Moneda [0]" xfId="18" builtinId="7"/>
    <cellStyle name="Moneda 2" xfId="3"/>
    <cellStyle name="Moneda 2 2" xfId="13"/>
    <cellStyle name="Moneda 3" xfId="9"/>
    <cellStyle name="Moneda 4" xfId="15"/>
    <cellStyle name="Normal" xfId="0" builtinId="0"/>
    <cellStyle name="Normal 2" xfId="5"/>
    <cellStyle name="Normal 2 2" xfId="10"/>
    <cellStyle name="Normal 3" xfId="8"/>
    <cellStyle name="Porcentaje" xfId="2" builtinId="5"/>
    <cellStyle name="Porcentaje 2" xfId="12"/>
    <cellStyle name="Porcentaje 3" xfId="7"/>
  </cellStyles>
  <dxfs count="0"/>
  <tableStyles count="0" defaultTableStyle="TableStyleMedium2" defaultPivotStyle="PivotStyleLight16"/>
  <colors>
    <mruColors>
      <color rgb="FFEEF3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3.429286964129484E-2"/>
                  <c:y val="-0.1700317147856517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val>
            <c:numRef>
              <c:f>Proyección_Ingresos!$E$14:$E$37</c:f>
              <c:numCache>
                <c:formatCode>_-* #,##0\ _€_-;\-* #,##0\ _€_-;_-* "-"??\ _€_-;_-@_-</c:formatCode>
                <c:ptCount val="24"/>
                <c:pt idx="0">
                  <c:v>623470.68000000005</c:v>
                </c:pt>
                <c:pt idx="1">
                  <c:v>652998.64</c:v>
                </c:pt>
                <c:pt idx="2">
                  <c:v>641910.64</c:v>
                </c:pt>
                <c:pt idx="3">
                  <c:v>646442.16</c:v>
                </c:pt>
                <c:pt idx="4">
                  <c:v>656752.32000000007</c:v>
                </c:pt>
                <c:pt idx="5">
                  <c:v>628087.60000000009</c:v>
                </c:pt>
                <c:pt idx="6">
                  <c:v>663972.68000000005</c:v>
                </c:pt>
                <c:pt idx="7">
                  <c:v>514357.76000000007</c:v>
                </c:pt>
                <c:pt idx="8">
                  <c:v>663150.88000000012</c:v>
                </c:pt>
                <c:pt idx="9">
                  <c:v>672749.56</c:v>
                </c:pt>
                <c:pt idx="10">
                  <c:v>656712.56000000006</c:v>
                </c:pt>
                <c:pt idx="11">
                  <c:v>620594.80000000005</c:v>
                </c:pt>
                <c:pt idx="12">
                  <c:v>667997.96000000008</c:v>
                </c:pt>
                <c:pt idx="13">
                  <c:v>680250.76</c:v>
                </c:pt>
                <c:pt idx="14">
                  <c:v>676093.60000000009</c:v>
                </c:pt>
                <c:pt idx="15">
                  <c:v>668016.16</c:v>
                </c:pt>
                <c:pt idx="16">
                  <c:v>694925.84000000008</c:v>
                </c:pt>
                <c:pt idx="17">
                  <c:v>697350.3600000001</c:v>
                </c:pt>
                <c:pt idx="18">
                  <c:v>687885.8</c:v>
                </c:pt>
                <c:pt idx="19">
                  <c:v>685493.76000000001</c:v>
                </c:pt>
                <c:pt idx="20">
                  <c:v>645394.4</c:v>
                </c:pt>
                <c:pt idx="21">
                  <c:v>696886.4</c:v>
                </c:pt>
                <c:pt idx="22">
                  <c:v>686916.16</c:v>
                </c:pt>
                <c:pt idx="23">
                  <c:v>652026.4800000001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294-4027-905F-97B7CC82A8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7393408"/>
        <c:axId val="277394944"/>
      </c:lineChart>
      <c:catAx>
        <c:axId val="27739340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77394944"/>
        <c:crosses val="autoZero"/>
        <c:auto val="1"/>
        <c:lblAlgn val="ctr"/>
        <c:lblOffset val="100"/>
        <c:noMultiLvlLbl val="0"/>
      </c:catAx>
      <c:valAx>
        <c:axId val="277394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\ _€_-;\-* #,##0\ _€_-;_-* &quot;-&quot;??\ _€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7739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23"/>
    </mc:Choice>
    <mc:Fallback>
      <c:style val="23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Output Variable: TIR</a:t>
            </a:r>
          </a:p>
        </c:rich>
      </c:tx>
      <c:overlay val="0"/>
    </c:title>
    <c:autoTitleDeleted val="0"/>
    <c:view3D>
      <c:rotX val="15"/>
      <c:rotY val="20"/>
      <c:rAngAx val="0"/>
    </c:view3D>
    <c:floor>
      <c:thickness val="0"/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xMode val="edge"/>
          <c:yMode val="edge"/>
          <c:x val="5.9027777777777776E-2"/>
          <c:y val="0.1161512027491409"/>
          <c:w val="0.85879629629629628"/>
          <c:h val="0.71730524663798467"/>
        </c:manualLayout>
      </c:layout>
      <c:bar3DChart>
        <c:barDir val="bar"/>
        <c:grouping val="clustered"/>
        <c:varyColors val="0"/>
        <c:ser>
          <c:idx val="1"/>
          <c:order val="0"/>
          <c:tx>
            <c:v>Regression Beta</c:v>
          </c:tx>
          <c:invertIfNegative val="0"/>
          <c:dLbls>
            <c:spPr>
              <a:effectLst/>
            </c:spPr>
            <c:txPr>
              <a:bodyPr/>
              <a:lstStyle/>
              <a:p>
                <a:pPr>
                  <a:defRPr sz="800" b="1" u="none" strike="noStrike" baseline="0">
                    <a:latin typeface="Times New Roman"/>
                    <a:ea typeface="Times New Roman"/>
                    <a:cs typeface="Times New Roman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Informe_TIR!$O$4:$O$6</c:f>
              <c:strCache>
                <c:ptCount val="3"/>
                <c:pt idx="0">
                  <c:v>Volumen - Proyección_Ingresos!$C$39</c:v>
                </c:pt>
                <c:pt idx="1">
                  <c:v>Precio_Venta - Proyección_Ingresos!$G$39</c:v>
                </c:pt>
                <c:pt idx="2">
                  <c:v>CostoUnitOBD - Datos_Entrada!$D$32</c:v>
                </c:pt>
              </c:strCache>
            </c:strRef>
          </c:cat>
          <c:val>
            <c:numRef>
              <c:f>Informe_TIR!$Q$4:$Q$6</c:f>
              <c:numCache>
                <c:formatCode>General</c:formatCode>
                <c:ptCount val="3"/>
                <c:pt idx="0">
                  <c:v>1.28E-6</c:v>
                </c:pt>
                <c:pt idx="1">
                  <c:v>2.5467739999999999E-2</c:v>
                </c:pt>
                <c:pt idx="2">
                  <c:v>-2.74439E-2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BC-473F-812A-4F5D40486D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94990080"/>
        <c:axId val="496633728"/>
        <c:axId val="0"/>
      </c:bar3DChart>
      <c:catAx>
        <c:axId val="49499008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s-CO"/>
                  <a:t>Clase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spPr>
          <a:effectLst/>
        </c:spPr>
        <c:txPr>
          <a:bodyPr rot="0" vert="horz"/>
          <a:lstStyle/>
          <a:p>
            <a:pPr>
              <a:defRPr sz="800" u="none" strike="noStrike" baseline="0">
                <a:latin typeface="Times New Roman"/>
                <a:ea typeface="Times New Roman"/>
                <a:cs typeface="Times New Roman"/>
              </a:defRPr>
            </a:pPr>
            <a:endParaRPr lang="es-CO"/>
          </a:p>
        </c:txPr>
        <c:crossAx val="496633728"/>
        <c:crosses val="autoZero"/>
        <c:auto val="1"/>
        <c:lblAlgn val="ctr"/>
        <c:lblOffset val="100"/>
        <c:noMultiLvlLbl val="0"/>
      </c:catAx>
      <c:valAx>
        <c:axId val="496633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49499008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9814814814814814"/>
          <c:y val="0.89347079037800692"/>
          <c:w val="0.21115212160979877"/>
          <c:h val="6.2140595827583404E-2"/>
        </c:manualLayout>
      </c:layout>
      <c:overlay val="0"/>
    </c:legend>
    <c:plotVisOnly val="1"/>
    <c:dispBlanksAs val="gap"/>
    <c:showDLblsOverMax val="0"/>
  </c:chart>
  <c:spPr>
    <a:gradFill flip="none" rotWithShape="1">
      <a:gsLst>
        <a:gs pos="0">
          <a:srgbClr val="FFFFFF"/>
        </a:gs>
        <a:gs pos="100000">
          <a:sysClr val="window" lastClr="FFFFFF">
            <a:shade val="46275"/>
          </a:sysClr>
        </a:gs>
      </a:gsLst>
      <a:lin ang="5400000" scaled="1"/>
      <a:tileRect/>
    </a:gradFill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23"/>
    </mc:Choice>
    <mc:Fallback>
      <c:style val="23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Output Variable: TIR</a:t>
            </a:r>
          </a:p>
        </c:rich>
      </c:tx>
      <c:overlay val="0"/>
    </c:title>
    <c:autoTitleDeleted val="0"/>
    <c:view3D>
      <c:rotX val="15"/>
      <c:rotY val="20"/>
      <c:rAngAx val="0"/>
    </c:view3D>
    <c:floor>
      <c:thickness val="0"/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xMode val="edge"/>
          <c:yMode val="edge"/>
          <c:x val="5.9027777777777776E-2"/>
          <c:y val="0.1161512027491409"/>
          <c:w val="0.85879629629629628"/>
          <c:h val="0.71730524663798467"/>
        </c:manualLayout>
      </c:layout>
      <c:bar3DChart>
        <c:barDir val="bar"/>
        <c:grouping val="clustered"/>
        <c:varyColors val="0"/>
        <c:ser>
          <c:idx val="1"/>
          <c:order val="0"/>
          <c:tx>
            <c:v>Correlation Coef.</c:v>
          </c:tx>
          <c:invertIfNegative val="0"/>
          <c:dLbls>
            <c:spPr>
              <a:effectLst/>
            </c:spPr>
            <c:txPr>
              <a:bodyPr/>
              <a:lstStyle/>
              <a:p>
                <a:pPr>
                  <a:defRPr sz="800" b="1" u="none" strike="noStrike" baseline="0">
                    <a:latin typeface="Times New Roman"/>
                    <a:ea typeface="Times New Roman"/>
                    <a:cs typeface="Times New Roman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Informe_TIR!$S$4:$S$6</c:f>
              <c:strCache>
                <c:ptCount val="3"/>
                <c:pt idx="0">
                  <c:v>Volumen - Proyección_Ingresos!$C$39</c:v>
                </c:pt>
                <c:pt idx="1">
                  <c:v>Precio_Venta - Proyección_Ingresos!$G$39</c:v>
                </c:pt>
                <c:pt idx="2">
                  <c:v>CostoUnitOBD - Datos_Entrada!$D$32</c:v>
                </c:pt>
              </c:strCache>
            </c:strRef>
          </c:cat>
          <c:val>
            <c:numRef>
              <c:f>Informe_TIR!$U$4:$U$6</c:f>
              <c:numCache>
                <c:formatCode>General</c:formatCode>
                <c:ptCount val="3"/>
                <c:pt idx="0">
                  <c:v>0.24936232999999999</c:v>
                </c:pt>
                <c:pt idx="1">
                  <c:v>0.42436605999999999</c:v>
                </c:pt>
                <c:pt idx="2">
                  <c:v>-0.84404179000000001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42-4097-B69A-BE2965A49B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97773568"/>
        <c:axId val="496690304"/>
        <c:axId val="0"/>
      </c:bar3DChart>
      <c:catAx>
        <c:axId val="4977735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s-CO"/>
                  <a:t>Clase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spPr>
          <a:effectLst/>
        </c:spPr>
        <c:txPr>
          <a:bodyPr rot="0" vert="horz"/>
          <a:lstStyle/>
          <a:p>
            <a:pPr>
              <a:defRPr sz="800" u="none" strike="noStrike" baseline="0">
                <a:latin typeface="Times New Roman"/>
                <a:ea typeface="Times New Roman"/>
                <a:cs typeface="Times New Roman"/>
              </a:defRPr>
            </a:pPr>
            <a:endParaRPr lang="es-CO"/>
          </a:p>
        </c:txPr>
        <c:crossAx val="496690304"/>
        <c:crosses val="autoZero"/>
        <c:auto val="1"/>
        <c:lblAlgn val="ctr"/>
        <c:lblOffset val="100"/>
        <c:noMultiLvlLbl val="0"/>
      </c:catAx>
      <c:valAx>
        <c:axId val="496690304"/>
        <c:scaling>
          <c:orientation val="minMax"/>
          <c:max val="1"/>
          <c:min val="-1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49777356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9814814814814814"/>
          <c:y val="0.89347079037800692"/>
          <c:w val="0.24537037037037038"/>
          <c:h val="6.2140595827583404E-2"/>
        </c:manualLayout>
      </c:layout>
      <c:overlay val="0"/>
    </c:legend>
    <c:plotVisOnly val="1"/>
    <c:dispBlanksAs val="gap"/>
    <c:showDLblsOverMax val="0"/>
  </c:chart>
  <c:spPr>
    <a:gradFill flip="none" rotWithShape="1">
      <a:gsLst>
        <a:gs pos="0">
          <a:srgbClr val="FFFFFF"/>
        </a:gs>
        <a:gs pos="100000">
          <a:sysClr val="window" lastClr="FFFFFF">
            <a:shade val="46275"/>
          </a:sysClr>
        </a:gs>
      </a:gsLst>
      <a:lin ang="5400000" scaled="1"/>
      <a:tileRect/>
    </a:gradFill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Output Variable: TIR</a:t>
            </a:r>
          </a:p>
        </c:rich>
      </c:tx>
      <c:layout/>
      <c:overlay val="0"/>
    </c:title>
    <c:autoTitleDeleted val="0"/>
    <c:plotArea>
      <c:layout>
        <c:manualLayout>
          <c:xMode val="edge"/>
          <c:yMode val="edge"/>
          <c:x val="5.9027777777777776E-2"/>
          <c:y val="0.1161512027491409"/>
          <c:w val="0.85879629629629628"/>
          <c:h val="0.71730524663798467"/>
        </c:manualLayout>
      </c:layout>
      <c:barChart>
        <c:barDir val="col"/>
        <c:grouping val="clustered"/>
        <c:varyColors val="0"/>
        <c:ser>
          <c:idx val="0"/>
          <c:order val="0"/>
          <c:tx>
            <c:v>Frecuencia</c:v>
          </c:tx>
          <c:invertIfNegative val="0"/>
          <c:cat>
            <c:strRef>
              <c:f>Informe_TIR!$D$93:$D$193</c:f>
              <c:strCache>
                <c:ptCount val="101"/>
                <c:pt idx="0">
                  <c:v>-0,40</c:v>
                </c:pt>
                <c:pt idx="1">
                  <c:v>-0,38</c:v>
                </c:pt>
                <c:pt idx="2">
                  <c:v>-0,37</c:v>
                </c:pt>
                <c:pt idx="3">
                  <c:v>-0,36</c:v>
                </c:pt>
                <c:pt idx="4">
                  <c:v>-0,34</c:v>
                </c:pt>
                <c:pt idx="5">
                  <c:v>-0,33</c:v>
                </c:pt>
                <c:pt idx="6">
                  <c:v>-0,32</c:v>
                </c:pt>
                <c:pt idx="7">
                  <c:v>-0,30</c:v>
                </c:pt>
                <c:pt idx="8">
                  <c:v>-0,29</c:v>
                </c:pt>
                <c:pt idx="9">
                  <c:v>-0,28</c:v>
                </c:pt>
                <c:pt idx="10">
                  <c:v>-0,26</c:v>
                </c:pt>
                <c:pt idx="11">
                  <c:v>-0,25</c:v>
                </c:pt>
                <c:pt idx="12">
                  <c:v>-0,24</c:v>
                </c:pt>
                <c:pt idx="13">
                  <c:v>-0,22</c:v>
                </c:pt>
                <c:pt idx="14">
                  <c:v>-0,21</c:v>
                </c:pt>
                <c:pt idx="15">
                  <c:v>-0,20</c:v>
                </c:pt>
                <c:pt idx="16">
                  <c:v>-0,18</c:v>
                </c:pt>
                <c:pt idx="17">
                  <c:v>-0,17</c:v>
                </c:pt>
                <c:pt idx="18">
                  <c:v>-0,16</c:v>
                </c:pt>
                <c:pt idx="19">
                  <c:v>-0,15</c:v>
                </c:pt>
                <c:pt idx="20">
                  <c:v>-0,13</c:v>
                </c:pt>
                <c:pt idx="21">
                  <c:v>-0,12</c:v>
                </c:pt>
                <c:pt idx="22">
                  <c:v>-0,11</c:v>
                </c:pt>
                <c:pt idx="23">
                  <c:v>-0,09</c:v>
                </c:pt>
                <c:pt idx="24">
                  <c:v>-0,08</c:v>
                </c:pt>
                <c:pt idx="25">
                  <c:v>-0,07</c:v>
                </c:pt>
                <c:pt idx="26">
                  <c:v>-0,05</c:v>
                </c:pt>
                <c:pt idx="27">
                  <c:v>-0,04</c:v>
                </c:pt>
                <c:pt idx="28">
                  <c:v>-0,03</c:v>
                </c:pt>
                <c:pt idx="29">
                  <c:v>-0,01</c:v>
                </c:pt>
                <c:pt idx="30">
                  <c:v>0,00</c:v>
                </c:pt>
                <c:pt idx="31">
                  <c:v>0,01</c:v>
                </c:pt>
                <c:pt idx="32">
                  <c:v>0,03</c:v>
                </c:pt>
                <c:pt idx="33">
                  <c:v>0,04</c:v>
                </c:pt>
                <c:pt idx="34">
                  <c:v>0,05</c:v>
                </c:pt>
                <c:pt idx="35">
                  <c:v>0,07</c:v>
                </c:pt>
                <c:pt idx="36">
                  <c:v>0,08</c:v>
                </c:pt>
                <c:pt idx="37">
                  <c:v>0,09</c:v>
                </c:pt>
                <c:pt idx="38">
                  <c:v>0,11</c:v>
                </c:pt>
                <c:pt idx="39">
                  <c:v>0,12</c:v>
                </c:pt>
                <c:pt idx="40">
                  <c:v>0,13</c:v>
                </c:pt>
                <c:pt idx="41">
                  <c:v>0,14</c:v>
                </c:pt>
                <c:pt idx="42">
                  <c:v>0,16</c:v>
                </c:pt>
                <c:pt idx="43">
                  <c:v>0,17</c:v>
                </c:pt>
                <c:pt idx="44">
                  <c:v>0,18</c:v>
                </c:pt>
                <c:pt idx="45">
                  <c:v>0,20</c:v>
                </c:pt>
                <c:pt idx="46">
                  <c:v>0,21</c:v>
                </c:pt>
                <c:pt idx="47">
                  <c:v>0,22</c:v>
                </c:pt>
                <c:pt idx="48">
                  <c:v>0,24</c:v>
                </c:pt>
                <c:pt idx="49">
                  <c:v>0,25</c:v>
                </c:pt>
                <c:pt idx="50">
                  <c:v>0,26</c:v>
                </c:pt>
                <c:pt idx="51">
                  <c:v>0,28</c:v>
                </c:pt>
                <c:pt idx="52">
                  <c:v>0,29</c:v>
                </c:pt>
                <c:pt idx="53">
                  <c:v>0,30</c:v>
                </c:pt>
                <c:pt idx="54">
                  <c:v>0,32</c:v>
                </c:pt>
                <c:pt idx="55">
                  <c:v>0,33</c:v>
                </c:pt>
                <c:pt idx="56">
                  <c:v>0,34</c:v>
                </c:pt>
                <c:pt idx="57">
                  <c:v>0,36</c:v>
                </c:pt>
                <c:pt idx="58">
                  <c:v>0,37</c:v>
                </c:pt>
                <c:pt idx="59">
                  <c:v>0,38</c:v>
                </c:pt>
                <c:pt idx="60">
                  <c:v>0,40</c:v>
                </c:pt>
                <c:pt idx="61">
                  <c:v>0,41</c:v>
                </c:pt>
                <c:pt idx="62">
                  <c:v>0,42</c:v>
                </c:pt>
                <c:pt idx="63">
                  <c:v>0,43</c:v>
                </c:pt>
                <c:pt idx="64">
                  <c:v>0,45</c:v>
                </c:pt>
                <c:pt idx="65">
                  <c:v>0,46</c:v>
                </c:pt>
                <c:pt idx="66">
                  <c:v>0,47</c:v>
                </c:pt>
                <c:pt idx="67">
                  <c:v>0,49</c:v>
                </c:pt>
                <c:pt idx="68">
                  <c:v>0,50</c:v>
                </c:pt>
                <c:pt idx="69">
                  <c:v>0,51</c:v>
                </c:pt>
                <c:pt idx="70">
                  <c:v>0,53</c:v>
                </c:pt>
                <c:pt idx="71">
                  <c:v>0,54</c:v>
                </c:pt>
                <c:pt idx="72">
                  <c:v>0,55</c:v>
                </c:pt>
                <c:pt idx="73">
                  <c:v>0,57</c:v>
                </c:pt>
                <c:pt idx="74">
                  <c:v>0,58</c:v>
                </c:pt>
                <c:pt idx="75">
                  <c:v>0,59</c:v>
                </c:pt>
                <c:pt idx="76">
                  <c:v>0,61</c:v>
                </c:pt>
                <c:pt idx="77">
                  <c:v>0,62</c:v>
                </c:pt>
                <c:pt idx="78">
                  <c:v>0,63</c:v>
                </c:pt>
                <c:pt idx="79">
                  <c:v>0,65</c:v>
                </c:pt>
                <c:pt idx="80">
                  <c:v>0,66</c:v>
                </c:pt>
                <c:pt idx="81">
                  <c:v>0,67</c:v>
                </c:pt>
                <c:pt idx="82">
                  <c:v>0,69</c:v>
                </c:pt>
                <c:pt idx="83">
                  <c:v>0,70</c:v>
                </c:pt>
                <c:pt idx="84">
                  <c:v>0,71</c:v>
                </c:pt>
                <c:pt idx="85">
                  <c:v>0,72</c:v>
                </c:pt>
                <c:pt idx="86">
                  <c:v>0,74</c:v>
                </c:pt>
                <c:pt idx="87">
                  <c:v>0,75</c:v>
                </c:pt>
                <c:pt idx="88">
                  <c:v>0,76</c:v>
                </c:pt>
                <c:pt idx="89">
                  <c:v>0,78</c:v>
                </c:pt>
                <c:pt idx="90">
                  <c:v>0,79</c:v>
                </c:pt>
                <c:pt idx="91">
                  <c:v>0,80</c:v>
                </c:pt>
                <c:pt idx="92">
                  <c:v>0,82</c:v>
                </c:pt>
                <c:pt idx="93">
                  <c:v>0,83</c:v>
                </c:pt>
                <c:pt idx="94">
                  <c:v>0,84</c:v>
                </c:pt>
                <c:pt idx="95">
                  <c:v>0,86</c:v>
                </c:pt>
                <c:pt idx="96">
                  <c:v>0,87</c:v>
                </c:pt>
                <c:pt idx="97">
                  <c:v>0,88</c:v>
                </c:pt>
                <c:pt idx="98">
                  <c:v>0,90</c:v>
                </c:pt>
                <c:pt idx="99">
                  <c:v>0,91</c:v>
                </c:pt>
                <c:pt idx="100">
                  <c:v>y mayor...</c:v>
                </c:pt>
              </c:strCache>
            </c:strRef>
          </c:cat>
          <c:val>
            <c:numRef>
              <c:f>Informe_TIR!$E$93:$E$193</c:f>
              <c:numCache>
                <c:formatCode>General</c:formatCode>
                <c:ptCount val="10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3</c:v>
                </c:pt>
                <c:pt idx="6">
                  <c:v>5</c:v>
                </c:pt>
                <c:pt idx="7">
                  <c:v>6</c:v>
                </c:pt>
                <c:pt idx="8">
                  <c:v>11</c:v>
                </c:pt>
                <c:pt idx="9">
                  <c:v>12</c:v>
                </c:pt>
                <c:pt idx="10">
                  <c:v>12</c:v>
                </c:pt>
                <c:pt idx="11">
                  <c:v>22</c:v>
                </c:pt>
                <c:pt idx="12">
                  <c:v>16</c:v>
                </c:pt>
                <c:pt idx="13">
                  <c:v>15</c:v>
                </c:pt>
                <c:pt idx="14">
                  <c:v>27</c:v>
                </c:pt>
                <c:pt idx="15">
                  <c:v>18</c:v>
                </c:pt>
                <c:pt idx="16">
                  <c:v>26</c:v>
                </c:pt>
                <c:pt idx="17">
                  <c:v>36</c:v>
                </c:pt>
                <c:pt idx="18">
                  <c:v>40</c:v>
                </c:pt>
                <c:pt idx="19">
                  <c:v>51</c:v>
                </c:pt>
                <c:pt idx="20">
                  <c:v>59</c:v>
                </c:pt>
                <c:pt idx="21">
                  <c:v>58</c:v>
                </c:pt>
                <c:pt idx="22">
                  <c:v>70</c:v>
                </c:pt>
                <c:pt idx="23">
                  <c:v>67</c:v>
                </c:pt>
                <c:pt idx="24">
                  <c:v>92</c:v>
                </c:pt>
                <c:pt idx="25">
                  <c:v>87</c:v>
                </c:pt>
                <c:pt idx="26">
                  <c:v>96</c:v>
                </c:pt>
                <c:pt idx="27">
                  <c:v>95</c:v>
                </c:pt>
                <c:pt idx="28">
                  <c:v>137</c:v>
                </c:pt>
                <c:pt idx="29">
                  <c:v>119</c:v>
                </c:pt>
                <c:pt idx="30">
                  <c:v>136</c:v>
                </c:pt>
                <c:pt idx="31">
                  <c:v>132</c:v>
                </c:pt>
                <c:pt idx="32">
                  <c:v>144</c:v>
                </c:pt>
                <c:pt idx="33">
                  <c:v>146</c:v>
                </c:pt>
                <c:pt idx="34">
                  <c:v>160</c:v>
                </c:pt>
                <c:pt idx="35">
                  <c:v>191</c:v>
                </c:pt>
                <c:pt idx="36">
                  <c:v>184</c:v>
                </c:pt>
                <c:pt idx="37">
                  <c:v>176</c:v>
                </c:pt>
                <c:pt idx="38">
                  <c:v>188</c:v>
                </c:pt>
                <c:pt idx="39">
                  <c:v>247</c:v>
                </c:pt>
                <c:pt idx="40">
                  <c:v>298</c:v>
                </c:pt>
                <c:pt idx="41">
                  <c:v>248</c:v>
                </c:pt>
                <c:pt idx="42">
                  <c:v>233</c:v>
                </c:pt>
                <c:pt idx="43">
                  <c:v>210</c:v>
                </c:pt>
                <c:pt idx="44">
                  <c:v>214</c:v>
                </c:pt>
                <c:pt idx="45">
                  <c:v>244</c:v>
                </c:pt>
                <c:pt idx="46">
                  <c:v>275</c:v>
                </c:pt>
                <c:pt idx="47">
                  <c:v>229</c:v>
                </c:pt>
                <c:pt idx="48">
                  <c:v>213</c:v>
                </c:pt>
                <c:pt idx="49">
                  <c:v>258</c:v>
                </c:pt>
                <c:pt idx="50">
                  <c:v>223</c:v>
                </c:pt>
                <c:pt idx="51">
                  <c:v>248</c:v>
                </c:pt>
                <c:pt idx="52">
                  <c:v>249</c:v>
                </c:pt>
                <c:pt idx="53">
                  <c:v>256</c:v>
                </c:pt>
                <c:pt idx="54">
                  <c:v>205</c:v>
                </c:pt>
                <c:pt idx="55">
                  <c:v>260</c:v>
                </c:pt>
                <c:pt idx="56">
                  <c:v>227</c:v>
                </c:pt>
                <c:pt idx="57">
                  <c:v>234</c:v>
                </c:pt>
                <c:pt idx="58">
                  <c:v>226</c:v>
                </c:pt>
                <c:pt idx="59">
                  <c:v>225</c:v>
                </c:pt>
                <c:pt idx="60">
                  <c:v>204</c:v>
                </c:pt>
                <c:pt idx="61">
                  <c:v>201</c:v>
                </c:pt>
                <c:pt idx="62">
                  <c:v>176</c:v>
                </c:pt>
                <c:pt idx="63">
                  <c:v>164</c:v>
                </c:pt>
                <c:pt idx="64">
                  <c:v>199</c:v>
                </c:pt>
                <c:pt idx="65">
                  <c:v>172</c:v>
                </c:pt>
                <c:pt idx="66">
                  <c:v>161</c:v>
                </c:pt>
                <c:pt idx="67">
                  <c:v>123</c:v>
                </c:pt>
                <c:pt idx="68">
                  <c:v>115</c:v>
                </c:pt>
                <c:pt idx="69">
                  <c:v>119</c:v>
                </c:pt>
                <c:pt idx="70">
                  <c:v>98</c:v>
                </c:pt>
                <c:pt idx="71">
                  <c:v>106</c:v>
                </c:pt>
                <c:pt idx="72">
                  <c:v>75</c:v>
                </c:pt>
                <c:pt idx="73">
                  <c:v>72</c:v>
                </c:pt>
                <c:pt idx="74">
                  <c:v>54</c:v>
                </c:pt>
                <c:pt idx="75">
                  <c:v>69</c:v>
                </c:pt>
                <c:pt idx="76">
                  <c:v>41</c:v>
                </c:pt>
                <c:pt idx="77">
                  <c:v>40</c:v>
                </c:pt>
                <c:pt idx="78">
                  <c:v>19</c:v>
                </c:pt>
                <c:pt idx="79">
                  <c:v>14</c:v>
                </c:pt>
                <c:pt idx="80">
                  <c:v>18</c:v>
                </c:pt>
                <c:pt idx="81">
                  <c:v>18</c:v>
                </c:pt>
                <c:pt idx="82">
                  <c:v>26</c:v>
                </c:pt>
                <c:pt idx="83">
                  <c:v>9</c:v>
                </c:pt>
                <c:pt idx="84">
                  <c:v>5</c:v>
                </c:pt>
                <c:pt idx="85">
                  <c:v>8</c:v>
                </c:pt>
                <c:pt idx="86">
                  <c:v>5</c:v>
                </c:pt>
                <c:pt idx="87">
                  <c:v>7</c:v>
                </c:pt>
                <c:pt idx="88">
                  <c:v>4</c:v>
                </c:pt>
                <c:pt idx="89">
                  <c:v>2</c:v>
                </c:pt>
                <c:pt idx="90">
                  <c:v>5</c:v>
                </c:pt>
                <c:pt idx="91">
                  <c:v>2</c:v>
                </c:pt>
                <c:pt idx="92">
                  <c:v>0</c:v>
                </c:pt>
                <c:pt idx="93">
                  <c:v>1</c:v>
                </c:pt>
                <c:pt idx="94">
                  <c:v>0</c:v>
                </c:pt>
                <c:pt idx="95">
                  <c:v>1</c:v>
                </c:pt>
                <c:pt idx="96">
                  <c:v>1</c:v>
                </c:pt>
                <c:pt idx="97">
                  <c:v>0</c:v>
                </c:pt>
                <c:pt idx="98">
                  <c:v>1</c:v>
                </c:pt>
                <c:pt idx="99">
                  <c:v>0</c:v>
                </c:pt>
                <c:pt idx="10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2A-4F24-A3C4-E301E58A0E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492974848"/>
        <c:axId val="492976768"/>
      </c:barChart>
      <c:catAx>
        <c:axId val="4929748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CO"/>
                  <a:t>Clase</a:t>
                </a:r>
              </a:p>
            </c:rich>
          </c:tx>
          <c:layout>
            <c:manualLayout>
              <c:xMode val="edge"/>
              <c:yMode val="edge"/>
              <c:x val="0.47029288557473364"/>
              <c:y val="0.88688482060846574"/>
            </c:manualLayout>
          </c:layout>
          <c:overlay val="0"/>
        </c:title>
        <c:numFmt formatCode="General" sourceLinked="0"/>
        <c:majorTickMark val="out"/>
        <c:minorTickMark val="none"/>
        <c:tickLblPos val="low"/>
        <c:txPr>
          <a:bodyPr rot="-2700000" vert="horz"/>
          <a:lstStyle/>
          <a:p>
            <a:pPr>
              <a:defRPr/>
            </a:pPr>
            <a:endParaRPr lang="es-CO"/>
          </a:p>
        </c:txPr>
        <c:crossAx val="492976768"/>
        <c:crosses val="autoZero"/>
        <c:auto val="1"/>
        <c:lblAlgn val="ctr"/>
        <c:lblOffset val="100"/>
        <c:noMultiLvlLbl val="0"/>
      </c:catAx>
      <c:valAx>
        <c:axId val="49297676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CO"/>
                  <a:t>Frecuencia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9297484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4176937651005545"/>
          <c:y val="0.82649876245433707"/>
          <c:w val="0.15046296296296297"/>
          <c:h val="5.8296127932462048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Output Variable: VPN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5.9027777777777776E-2"/>
          <c:y val="0.1161512027491409"/>
          <c:w val="0.85879629629629628"/>
          <c:h val="0.71730524663798467"/>
        </c:manualLayout>
      </c:layout>
      <c:barChart>
        <c:barDir val="col"/>
        <c:grouping val="clustered"/>
        <c:varyColors val="0"/>
        <c:ser>
          <c:idx val="0"/>
          <c:order val="0"/>
          <c:tx>
            <c:v>Frecuencia</c:v>
          </c:tx>
          <c:invertIfNegative val="0"/>
          <c:cat>
            <c:strRef>
              <c:f>Informe_VPN!$D$93:$D$193</c:f>
              <c:strCache>
                <c:ptCount val="101"/>
                <c:pt idx="0">
                  <c:v>-3251140,74</c:v>
                </c:pt>
                <c:pt idx="1">
                  <c:v>-3152533,71</c:v>
                </c:pt>
                <c:pt idx="2">
                  <c:v>-3053926,69</c:v>
                </c:pt>
                <c:pt idx="3">
                  <c:v>-2955319,66</c:v>
                </c:pt>
                <c:pt idx="4">
                  <c:v>-2856712,64</c:v>
                </c:pt>
                <c:pt idx="5">
                  <c:v>-2758105,61</c:v>
                </c:pt>
                <c:pt idx="6">
                  <c:v>-2659498,58</c:v>
                </c:pt>
                <c:pt idx="7">
                  <c:v>-2560891,56</c:v>
                </c:pt>
                <c:pt idx="8">
                  <c:v>-2462284,53</c:v>
                </c:pt>
                <c:pt idx="9">
                  <c:v>-2363677,51</c:v>
                </c:pt>
                <c:pt idx="10">
                  <c:v>-2265070,48</c:v>
                </c:pt>
                <c:pt idx="11">
                  <c:v>-2166463,46</c:v>
                </c:pt>
                <c:pt idx="12">
                  <c:v>-2067856,43</c:v>
                </c:pt>
                <c:pt idx="13">
                  <c:v>-1969249,40</c:v>
                </c:pt>
                <c:pt idx="14">
                  <c:v>-1870642,38</c:v>
                </c:pt>
                <c:pt idx="15">
                  <c:v>-1772035,35</c:v>
                </c:pt>
                <c:pt idx="16">
                  <c:v>-1673428,33</c:v>
                </c:pt>
                <c:pt idx="17">
                  <c:v>-1574821,30</c:v>
                </c:pt>
                <c:pt idx="18">
                  <c:v>-1476214,27</c:v>
                </c:pt>
                <c:pt idx="19">
                  <c:v>-1377607,25</c:v>
                </c:pt>
                <c:pt idx="20">
                  <c:v>-1279000,22</c:v>
                </c:pt>
                <c:pt idx="21">
                  <c:v>-1180393,20</c:v>
                </c:pt>
                <c:pt idx="22">
                  <c:v>-1081786,17</c:v>
                </c:pt>
                <c:pt idx="23">
                  <c:v>-983179,14</c:v>
                </c:pt>
                <c:pt idx="24">
                  <c:v>-884572,12</c:v>
                </c:pt>
                <c:pt idx="25">
                  <c:v>-785965,09</c:v>
                </c:pt>
                <c:pt idx="26">
                  <c:v>-687358,07</c:v>
                </c:pt>
                <c:pt idx="27">
                  <c:v>-588751,04</c:v>
                </c:pt>
                <c:pt idx="28">
                  <c:v>-490144,01</c:v>
                </c:pt>
                <c:pt idx="29">
                  <c:v>-391536,99</c:v>
                </c:pt>
                <c:pt idx="30">
                  <c:v>-292929,96</c:v>
                </c:pt>
                <c:pt idx="31">
                  <c:v>-194322,94</c:v>
                </c:pt>
                <c:pt idx="32">
                  <c:v>-95715,91</c:v>
                </c:pt>
                <c:pt idx="33">
                  <c:v>2891,12</c:v>
                </c:pt>
                <c:pt idx="34">
                  <c:v>101498,14</c:v>
                </c:pt>
                <c:pt idx="35">
                  <c:v>200105,17</c:v>
                </c:pt>
                <c:pt idx="36">
                  <c:v>298712,19</c:v>
                </c:pt>
                <c:pt idx="37">
                  <c:v>397319,22</c:v>
                </c:pt>
                <c:pt idx="38">
                  <c:v>495926,25</c:v>
                </c:pt>
                <c:pt idx="39">
                  <c:v>594533,27</c:v>
                </c:pt>
                <c:pt idx="40">
                  <c:v>693140,30</c:v>
                </c:pt>
                <c:pt idx="41">
                  <c:v>791747,32</c:v>
                </c:pt>
                <c:pt idx="42">
                  <c:v>890354,35</c:v>
                </c:pt>
                <c:pt idx="43">
                  <c:v>988961,37</c:v>
                </c:pt>
                <c:pt idx="44">
                  <c:v>1087568,40</c:v>
                </c:pt>
                <c:pt idx="45">
                  <c:v>1186175,43</c:v>
                </c:pt>
                <c:pt idx="46">
                  <c:v>1284782,45</c:v>
                </c:pt>
                <c:pt idx="47">
                  <c:v>1383389,48</c:v>
                </c:pt>
                <c:pt idx="48">
                  <c:v>1481996,50</c:v>
                </c:pt>
                <c:pt idx="49">
                  <c:v>1580603,53</c:v>
                </c:pt>
                <c:pt idx="50">
                  <c:v>1679210,56</c:v>
                </c:pt>
                <c:pt idx="51">
                  <c:v>1777817,58</c:v>
                </c:pt>
                <c:pt idx="52">
                  <c:v>1876424,61</c:v>
                </c:pt>
                <c:pt idx="53">
                  <c:v>1975031,63</c:v>
                </c:pt>
                <c:pt idx="54">
                  <c:v>2073638,66</c:v>
                </c:pt>
                <c:pt idx="55">
                  <c:v>2172245,69</c:v>
                </c:pt>
                <c:pt idx="56">
                  <c:v>2270852,71</c:v>
                </c:pt>
                <c:pt idx="57">
                  <c:v>2369459,74</c:v>
                </c:pt>
                <c:pt idx="58">
                  <c:v>2468066,76</c:v>
                </c:pt>
                <c:pt idx="59">
                  <c:v>2566673,79</c:v>
                </c:pt>
                <c:pt idx="60">
                  <c:v>2665280,82</c:v>
                </c:pt>
                <c:pt idx="61">
                  <c:v>2763887,84</c:v>
                </c:pt>
                <c:pt idx="62">
                  <c:v>2862494,87</c:v>
                </c:pt>
                <c:pt idx="63">
                  <c:v>2961101,89</c:v>
                </c:pt>
                <c:pt idx="64">
                  <c:v>3059708,92</c:v>
                </c:pt>
                <c:pt idx="65">
                  <c:v>3158315,95</c:v>
                </c:pt>
                <c:pt idx="66">
                  <c:v>3256922,97</c:v>
                </c:pt>
                <c:pt idx="67">
                  <c:v>3355530,00</c:v>
                </c:pt>
                <c:pt idx="68">
                  <c:v>3454137,02</c:v>
                </c:pt>
                <c:pt idx="69">
                  <c:v>3552744,05</c:v>
                </c:pt>
                <c:pt idx="70">
                  <c:v>3651351,08</c:v>
                </c:pt>
                <c:pt idx="71">
                  <c:v>3749958,10</c:v>
                </c:pt>
                <c:pt idx="72">
                  <c:v>3848565,13</c:v>
                </c:pt>
                <c:pt idx="73">
                  <c:v>3947172,15</c:v>
                </c:pt>
                <c:pt idx="74">
                  <c:v>4045779,18</c:v>
                </c:pt>
                <c:pt idx="75">
                  <c:v>4144386,20</c:v>
                </c:pt>
                <c:pt idx="76">
                  <c:v>4242993,23</c:v>
                </c:pt>
                <c:pt idx="77">
                  <c:v>4341600,26</c:v>
                </c:pt>
                <c:pt idx="78">
                  <c:v>4440207,28</c:v>
                </c:pt>
                <c:pt idx="79">
                  <c:v>4538814,31</c:v>
                </c:pt>
                <c:pt idx="80">
                  <c:v>4637421,33</c:v>
                </c:pt>
                <c:pt idx="81">
                  <c:v>4736028,36</c:v>
                </c:pt>
                <c:pt idx="82">
                  <c:v>4834635,39</c:v>
                </c:pt>
                <c:pt idx="83">
                  <c:v>4933242,41</c:v>
                </c:pt>
                <c:pt idx="84">
                  <c:v>5031849,44</c:v>
                </c:pt>
                <c:pt idx="85">
                  <c:v>5130456,46</c:v>
                </c:pt>
                <c:pt idx="86">
                  <c:v>5229063,49</c:v>
                </c:pt>
                <c:pt idx="87">
                  <c:v>5327670,52</c:v>
                </c:pt>
                <c:pt idx="88">
                  <c:v>5426277,54</c:v>
                </c:pt>
                <c:pt idx="89">
                  <c:v>5524884,57</c:v>
                </c:pt>
                <c:pt idx="90">
                  <c:v>5623491,59</c:v>
                </c:pt>
                <c:pt idx="91">
                  <c:v>5722098,62</c:v>
                </c:pt>
                <c:pt idx="92">
                  <c:v>5820705,65</c:v>
                </c:pt>
                <c:pt idx="93">
                  <c:v>5919312,67</c:v>
                </c:pt>
                <c:pt idx="94">
                  <c:v>6017919,70</c:v>
                </c:pt>
                <c:pt idx="95">
                  <c:v>6116526,72</c:v>
                </c:pt>
                <c:pt idx="96">
                  <c:v>6215133,75</c:v>
                </c:pt>
                <c:pt idx="97">
                  <c:v>6313740,78</c:v>
                </c:pt>
                <c:pt idx="98">
                  <c:v>6412347,80</c:v>
                </c:pt>
                <c:pt idx="99">
                  <c:v>6510954,83</c:v>
                </c:pt>
                <c:pt idx="100">
                  <c:v>y mayor...</c:v>
                </c:pt>
              </c:strCache>
            </c:strRef>
          </c:cat>
          <c:val>
            <c:numRef>
              <c:f>Informe_VPN!$E$93:$E$193</c:f>
              <c:numCache>
                <c:formatCode>General</c:formatCode>
                <c:ptCount val="101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5</c:v>
                </c:pt>
                <c:pt idx="4">
                  <c:v>11</c:v>
                </c:pt>
                <c:pt idx="5">
                  <c:v>18</c:v>
                </c:pt>
                <c:pt idx="6">
                  <c:v>24</c:v>
                </c:pt>
                <c:pt idx="7">
                  <c:v>28</c:v>
                </c:pt>
                <c:pt idx="8">
                  <c:v>28</c:v>
                </c:pt>
                <c:pt idx="9">
                  <c:v>27</c:v>
                </c:pt>
                <c:pt idx="10">
                  <c:v>37</c:v>
                </c:pt>
                <c:pt idx="11">
                  <c:v>48</c:v>
                </c:pt>
                <c:pt idx="12">
                  <c:v>69</c:v>
                </c:pt>
                <c:pt idx="13">
                  <c:v>74</c:v>
                </c:pt>
                <c:pt idx="14">
                  <c:v>80</c:v>
                </c:pt>
                <c:pt idx="15">
                  <c:v>88</c:v>
                </c:pt>
                <c:pt idx="16">
                  <c:v>103</c:v>
                </c:pt>
                <c:pt idx="17">
                  <c:v>106</c:v>
                </c:pt>
                <c:pt idx="18">
                  <c:v>112</c:v>
                </c:pt>
                <c:pt idx="19">
                  <c:v>135</c:v>
                </c:pt>
                <c:pt idx="20">
                  <c:v>152</c:v>
                </c:pt>
                <c:pt idx="21">
                  <c:v>146</c:v>
                </c:pt>
                <c:pt idx="22">
                  <c:v>154</c:v>
                </c:pt>
                <c:pt idx="23">
                  <c:v>160</c:v>
                </c:pt>
                <c:pt idx="24">
                  <c:v>159</c:v>
                </c:pt>
                <c:pt idx="25">
                  <c:v>178</c:v>
                </c:pt>
                <c:pt idx="26">
                  <c:v>209</c:v>
                </c:pt>
                <c:pt idx="27">
                  <c:v>184</c:v>
                </c:pt>
                <c:pt idx="28">
                  <c:v>207</c:v>
                </c:pt>
                <c:pt idx="29">
                  <c:v>193</c:v>
                </c:pt>
                <c:pt idx="30">
                  <c:v>324</c:v>
                </c:pt>
                <c:pt idx="31">
                  <c:v>266</c:v>
                </c:pt>
                <c:pt idx="32">
                  <c:v>244</c:v>
                </c:pt>
                <c:pt idx="33">
                  <c:v>207</c:v>
                </c:pt>
                <c:pt idx="34">
                  <c:v>219</c:v>
                </c:pt>
                <c:pt idx="35">
                  <c:v>224</c:v>
                </c:pt>
                <c:pt idx="36">
                  <c:v>251</c:v>
                </c:pt>
                <c:pt idx="37">
                  <c:v>248</c:v>
                </c:pt>
                <c:pt idx="38">
                  <c:v>225</c:v>
                </c:pt>
                <c:pt idx="39">
                  <c:v>225</c:v>
                </c:pt>
                <c:pt idx="40">
                  <c:v>230</c:v>
                </c:pt>
                <c:pt idx="41">
                  <c:v>242</c:v>
                </c:pt>
                <c:pt idx="42">
                  <c:v>209</c:v>
                </c:pt>
                <c:pt idx="43">
                  <c:v>252</c:v>
                </c:pt>
                <c:pt idx="44">
                  <c:v>227</c:v>
                </c:pt>
                <c:pt idx="45">
                  <c:v>201</c:v>
                </c:pt>
                <c:pt idx="46">
                  <c:v>244</c:v>
                </c:pt>
                <c:pt idx="47">
                  <c:v>212</c:v>
                </c:pt>
                <c:pt idx="48">
                  <c:v>217</c:v>
                </c:pt>
                <c:pt idx="49">
                  <c:v>205</c:v>
                </c:pt>
                <c:pt idx="50">
                  <c:v>212</c:v>
                </c:pt>
                <c:pt idx="51">
                  <c:v>186</c:v>
                </c:pt>
                <c:pt idx="52">
                  <c:v>191</c:v>
                </c:pt>
                <c:pt idx="53">
                  <c:v>175</c:v>
                </c:pt>
                <c:pt idx="54">
                  <c:v>159</c:v>
                </c:pt>
                <c:pt idx="55">
                  <c:v>146</c:v>
                </c:pt>
                <c:pt idx="56">
                  <c:v>177</c:v>
                </c:pt>
                <c:pt idx="57">
                  <c:v>144</c:v>
                </c:pt>
                <c:pt idx="58">
                  <c:v>146</c:v>
                </c:pt>
                <c:pt idx="59">
                  <c:v>111</c:v>
                </c:pt>
                <c:pt idx="60">
                  <c:v>101</c:v>
                </c:pt>
                <c:pt idx="61">
                  <c:v>112</c:v>
                </c:pt>
                <c:pt idx="62">
                  <c:v>85</c:v>
                </c:pt>
                <c:pt idx="63">
                  <c:v>80</c:v>
                </c:pt>
                <c:pt idx="64">
                  <c:v>82</c:v>
                </c:pt>
                <c:pt idx="65">
                  <c:v>65</c:v>
                </c:pt>
                <c:pt idx="66">
                  <c:v>61</c:v>
                </c:pt>
                <c:pt idx="67">
                  <c:v>47</c:v>
                </c:pt>
                <c:pt idx="68">
                  <c:v>58</c:v>
                </c:pt>
                <c:pt idx="69">
                  <c:v>37</c:v>
                </c:pt>
                <c:pt idx="70">
                  <c:v>35</c:v>
                </c:pt>
                <c:pt idx="71">
                  <c:v>32</c:v>
                </c:pt>
                <c:pt idx="72">
                  <c:v>15</c:v>
                </c:pt>
                <c:pt idx="73">
                  <c:v>13</c:v>
                </c:pt>
                <c:pt idx="74">
                  <c:v>10</c:v>
                </c:pt>
                <c:pt idx="75">
                  <c:v>22</c:v>
                </c:pt>
                <c:pt idx="76">
                  <c:v>12</c:v>
                </c:pt>
                <c:pt idx="77">
                  <c:v>18</c:v>
                </c:pt>
                <c:pt idx="78">
                  <c:v>12</c:v>
                </c:pt>
                <c:pt idx="79">
                  <c:v>3</c:v>
                </c:pt>
                <c:pt idx="80">
                  <c:v>6</c:v>
                </c:pt>
                <c:pt idx="81">
                  <c:v>5</c:v>
                </c:pt>
                <c:pt idx="82">
                  <c:v>5</c:v>
                </c:pt>
                <c:pt idx="83">
                  <c:v>1</c:v>
                </c:pt>
                <c:pt idx="84">
                  <c:v>7</c:v>
                </c:pt>
                <c:pt idx="85">
                  <c:v>5</c:v>
                </c:pt>
                <c:pt idx="86">
                  <c:v>0</c:v>
                </c:pt>
                <c:pt idx="87">
                  <c:v>5</c:v>
                </c:pt>
                <c:pt idx="88">
                  <c:v>2</c:v>
                </c:pt>
                <c:pt idx="89">
                  <c:v>0</c:v>
                </c:pt>
                <c:pt idx="90">
                  <c:v>0</c:v>
                </c:pt>
                <c:pt idx="91">
                  <c:v>1</c:v>
                </c:pt>
                <c:pt idx="92">
                  <c:v>0</c:v>
                </c:pt>
                <c:pt idx="93">
                  <c:v>0</c:v>
                </c:pt>
                <c:pt idx="94">
                  <c:v>1</c:v>
                </c:pt>
                <c:pt idx="95">
                  <c:v>1</c:v>
                </c:pt>
                <c:pt idx="96">
                  <c:v>0</c:v>
                </c:pt>
                <c:pt idx="97">
                  <c:v>0</c:v>
                </c:pt>
                <c:pt idx="98">
                  <c:v>1</c:v>
                </c:pt>
                <c:pt idx="99">
                  <c:v>0</c:v>
                </c:pt>
                <c:pt idx="10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D8-4099-B78A-F7B9FA4450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496514944"/>
        <c:axId val="496516480"/>
      </c:barChart>
      <c:catAx>
        <c:axId val="4965149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CO"/>
                  <a:t>Clase</a:t>
                </a:r>
              </a:p>
            </c:rich>
          </c:tx>
          <c:layout>
            <c:manualLayout>
              <c:xMode val="edge"/>
              <c:yMode val="edge"/>
              <c:x val="0.42484559937407396"/>
              <c:y val="0.89044670840900009"/>
            </c:manualLayout>
          </c:layout>
          <c:overlay val="0"/>
        </c:title>
        <c:numFmt formatCode="General" sourceLinked="0"/>
        <c:majorTickMark val="out"/>
        <c:minorTickMark val="none"/>
        <c:tickLblPos val="low"/>
        <c:txPr>
          <a:bodyPr rot="-2700000" vert="horz"/>
          <a:lstStyle/>
          <a:p>
            <a:pPr>
              <a:defRPr/>
            </a:pPr>
            <a:endParaRPr lang="es-CO"/>
          </a:p>
        </c:txPr>
        <c:crossAx val="496516480"/>
        <c:crosses val="autoZero"/>
        <c:auto val="1"/>
        <c:lblAlgn val="ctr"/>
        <c:lblOffset val="100"/>
        <c:noMultiLvlLbl val="0"/>
      </c:catAx>
      <c:valAx>
        <c:axId val="49651648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CO"/>
                  <a:t>Frecuencia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9651494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806329177140384"/>
          <c:y val="0.81937498685326848"/>
          <c:w val="0.15046296296296297"/>
          <c:h val="5.8296127932462048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Output Variable: VPN</a:t>
            </a:r>
          </a:p>
        </c:rich>
      </c:tx>
      <c:layout/>
      <c:overlay val="0"/>
    </c:title>
    <c:autoTitleDeleted val="0"/>
    <c:plotArea>
      <c:layout>
        <c:manualLayout>
          <c:xMode val="edge"/>
          <c:yMode val="edge"/>
          <c:x val="5.9027777777777776E-2"/>
          <c:y val="0.1161512027491409"/>
          <c:w val="0.85879629629629628"/>
          <c:h val="0.71730524663798467"/>
        </c:manualLayout>
      </c:layout>
      <c:barChart>
        <c:barDir val="col"/>
        <c:grouping val="clustered"/>
        <c:varyColors val="0"/>
        <c:ser>
          <c:idx val="0"/>
          <c:order val="0"/>
          <c:tx>
            <c:v>Frecuencia</c:v>
          </c:tx>
          <c:invertIfNegative val="0"/>
          <c:cat>
            <c:strRef>
              <c:f>Informe_VPN!$D$93:$D$193</c:f>
              <c:strCache>
                <c:ptCount val="101"/>
                <c:pt idx="0">
                  <c:v>-3251140,74</c:v>
                </c:pt>
                <c:pt idx="1">
                  <c:v>-3152533,71</c:v>
                </c:pt>
                <c:pt idx="2">
                  <c:v>-3053926,69</c:v>
                </c:pt>
                <c:pt idx="3">
                  <c:v>-2955319,66</c:v>
                </c:pt>
                <c:pt idx="4">
                  <c:v>-2856712,64</c:v>
                </c:pt>
                <c:pt idx="5">
                  <c:v>-2758105,61</c:v>
                </c:pt>
                <c:pt idx="6">
                  <c:v>-2659498,58</c:v>
                </c:pt>
                <c:pt idx="7">
                  <c:v>-2560891,56</c:v>
                </c:pt>
                <c:pt idx="8">
                  <c:v>-2462284,53</c:v>
                </c:pt>
                <c:pt idx="9">
                  <c:v>-2363677,51</c:v>
                </c:pt>
                <c:pt idx="10">
                  <c:v>-2265070,48</c:v>
                </c:pt>
                <c:pt idx="11">
                  <c:v>-2166463,46</c:v>
                </c:pt>
                <c:pt idx="12">
                  <c:v>-2067856,43</c:v>
                </c:pt>
                <c:pt idx="13">
                  <c:v>-1969249,40</c:v>
                </c:pt>
                <c:pt idx="14">
                  <c:v>-1870642,38</c:v>
                </c:pt>
                <c:pt idx="15">
                  <c:v>-1772035,35</c:v>
                </c:pt>
                <c:pt idx="16">
                  <c:v>-1673428,33</c:v>
                </c:pt>
                <c:pt idx="17">
                  <c:v>-1574821,30</c:v>
                </c:pt>
                <c:pt idx="18">
                  <c:v>-1476214,27</c:v>
                </c:pt>
                <c:pt idx="19">
                  <c:v>-1377607,25</c:v>
                </c:pt>
                <c:pt idx="20">
                  <c:v>-1279000,22</c:v>
                </c:pt>
                <c:pt idx="21">
                  <c:v>-1180393,20</c:v>
                </c:pt>
                <c:pt idx="22">
                  <c:v>-1081786,17</c:v>
                </c:pt>
                <c:pt idx="23">
                  <c:v>-983179,14</c:v>
                </c:pt>
                <c:pt idx="24">
                  <c:v>-884572,12</c:v>
                </c:pt>
                <c:pt idx="25">
                  <c:v>-785965,09</c:v>
                </c:pt>
                <c:pt idx="26">
                  <c:v>-687358,07</c:v>
                </c:pt>
                <c:pt idx="27">
                  <c:v>-588751,04</c:v>
                </c:pt>
                <c:pt idx="28">
                  <c:v>-490144,01</c:v>
                </c:pt>
                <c:pt idx="29">
                  <c:v>-391536,99</c:v>
                </c:pt>
                <c:pt idx="30">
                  <c:v>-292929,96</c:v>
                </c:pt>
                <c:pt idx="31">
                  <c:v>-194322,94</c:v>
                </c:pt>
                <c:pt idx="32">
                  <c:v>-95715,91</c:v>
                </c:pt>
                <c:pt idx="33">
                  <c:v>2891,12</c:v>
                </c:pt>
                <c:pt idx="34">
                  <c:v>101498,14</c:v>
                </c:pt>
                <c:pt idx="35">
                  <c:v>200105,17</c:v>
                </c:pt>
                <c:pt idx="36">
                  <c:v>298712,19</c:v>
                </c:pt>
                <c:pt idx="37">
                  <c:v>397319,22</c:v>
                </c:pt>
                <c:pt idx="38">
                  <c:v>495926,25</c:v>
                </c:pt>
                <c:pt idx="39">
                  <c:v>594533,27</c:v>
                </c:pt>
                <c:pt idx="40">
                  <c:v>693140,30</c:v>
                </c:pt>
                <c:pt idx="41">
                  <c:v>791747,32</c:v>
                </c:pt>
                <c:pt idx="42">
                  <c:v>890354,35</c:v>
                </c:pt>
                <c:pt idx="43">
                  <c:v>988961,37</c:v>
                </c:pt>
                <c:pt idx="44">
                  <c:v>1087568,40</c:v>
                </c:pt>
                <c:pt idx="45">
                  <c:v>1186175,43</c:v>
                </c:pt>
                <c:pt idx="46">
                  <c:v>1284782,45</c:v>
                </c:pt>
                <c:pt idx="47">
                  <c:v>1383389,48</c:v>
                </c:pt>
                <c:pt idx="48">
                  <c:v>1481996,50</c:v>
                </c:pt>
                <c:pt idx="49">
                  <c:v>1580603,53</c:v>
                </c:pt>
                <c:pt idx="50">
                  <c:v>1679210,56</c:v>
                </c:pt>
                <c:pt idx="51">
                  <c:v>1777817,58</c:v>
                </c:pt>
                <c:pt idx="52">
                  <c:v>1876424,61</c:v>
                </c:pt>
                <c:pt idx="53">
                  <c:v>1975031,63</c:v>
                </c:pt>
                <c:pt idx="54">
                  <c:v>2073638,66</c:v>
                </c:pt>
                <c:pt idx="55">
                  <c:v>2172245,69</c:v>
                </c:pt>
                <c:pt idx="56">
                  <c:v>2270852,71</c:v>
                </c:pt>
                <c:pt idx="57">
                  <c:v>2369459,74</c:v>
                </c:pt>
                <c:pt idx="58">
                  <c:v>2468066,76</c:v>
                </c:pt>
                <c:pt idx="59">
                  <c:v>2566673,79</c:v>
                </c:pt>
                <c:pt idx="60">
                  <c:v>2665280,82</c:v>
                </c:pt>
                <c:pt idx="61">
                  <c:v>2763887,84</c:v>
                </c:pt>
                <c:pt idx="62">
                  <c:v>2862494,87</c:v>
                </c:pt>
                <c:pt idx="63">
                  <c:v>2961101,89</c:v>
                </c:pt>
                <c:pt idx="64">
                  <c:v>3059708,92</c:v>
                </c:pt>
                <c:pt idx="65">
                  <c:v>3158315,95</c:v>
                </c:pt>
                <c:pt idx="66">
                  <c:v>3256922,97</c:v>
                </c:pt>
                <c:pt idx="67">
                  <c:v>3355530,00</c:v>
                </c:pt>
                <c:pt idx="68">
                  <c:v>3454137,02</c:v>
                </c:pt>
                <c:pt idx="69">
                  <c:v>3552744,05</c:v>
                </c:pt>
                <c:pt idx="70">
                  <c:v>3651351,08</c:v>
                </c:pt>
                <c:pt idx="71">
                  <c:v>3749958,10</c:v>
                </c:pt>
                <c:pt idx="72">
                  <c:v>3848565,13</c:v>
                </c:pt>
                <c:pt idx="73">
                  <c:v>3947172,15</c:v>
                </c:pt>
                <c:pt idx="74">
                  <c:v>4045779,18</c:v>
                </c:pt>
                <c:pt idx="75">
                  <c:v>4144386,20</c:v>
                </c:pt>
                <c:pt idx="76">
                  <c:v>4242993,23</c:v>
                </c:pt>
                <c:pt idx="77">
                  <c:v>4341600,26</c:v>
                </c:pt>
                <c:pt idx="78">
                  <c:v>4440207,28</c:v>
                </c:pt>
                <c:pt idx="79">
                  <c:v>4538814,31</c:v>
                </c:pt>
                <c:pt idx="80">
                  <c:v>4637421,33</c:v>
                </c:pt>
                <c:pt idx="81">
                  <c:v>4736028,36</c:v>
                </c:pt>
                <c:pt idx="82">
                  <c:v>4834635,39</c:v>
                </c:pt>
                <c:pt idx="83">
                  <c:v>4933242,41</c:v>
                </c:pt>
                <c:pt idx="84">
                  <c:v>5031849,44</c:v>
                </c:pt>
                <c:pt idx="85">
                  <c:v>5130456,46</c:v>
                </c:pt>
                <c:pt idx="86">
                  <c:v>5229063,49</c:v>
                </c:pt>
                <c:pt idx="87">
                  <c:v>5327670,52</c:v>
                </c:pt>
                <c:pt idx="88">
                  <c:v>5426277,54</c:v>
                </c:pt>
                <c:pt idx="89">
                  <c:v>5524884,57</c:v>
                </c:pt>
                <c:pt idx="90">
                  <c:v>5623491,59</c:v>
                </c:pt>
                <c:pt idx="91">
                  <c:v>5722098,62</c:v>
                </c:pt>
                <c:pt idx="92">
                  <c:v>5820705,65</c:v>
                </c:pt>
                <c:pt idx="93">
                  <c:v>5919312,67</c:v>
                </c:pt>
                <c:pt idx="94">
                  <c:v>6017919,70</c:v>
                </c:pt>
                <c:pt idx="95">
                  <c:v>6116526,72</c:v>
                </c:pt>
                <c:pt idx="96">
                  <c:v>6215133,75</c:v>
                </c:pt>
                <c:pt idx="97">
                  <c:v>6313740,78</c:v>
                </c:pt>
                <c:pt idx="98">
                  <c:v>6412347,80</c:v>
                </c:pt>
                <c:pt idx="99">
                  <c:v>6510954,83</c:v>
                </c:pt>
                <c:pt idx="100">
                  <c:v>y mayor...</c:v>
                </c:pt>
              </c:strCache>
            </c:strRef>
          </c:cat>
          <c:val>
            <c:numRef>
              <c:f>Informe_VPN!$E$93:$E$193</c:f>
              <c:numCache>
                <c:formatCode>General</c:formatCode>
                <c:ptCount val="101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5</c:v>
                </c:pt>
                <c:pt idx="4">
                  <c:v>11</c:v>
                </c:pt>
                <c:pt idx="5">
                  <c:v>18</c:v>
                </c:pt>
                <c:pt idx="6">
                  <c:v>24</c:v>
                </c:pt>
                <c:pt idx="7">
                  <c:v>28</c:v>
                </c:pt>
                <c:pt idx="8">
                  <c:v>28</c:v>
                </c:pt>
                <c:pt idx="9">
                  <c:v>27</c:v>
                </c:pt>
                <c:pt idx="10">
                  <c:v>37</c:v>
                </c:pt>
                <c:pt idx="11">
                  <c:v>48</c:v>
                </c:pt>
                <c:pt idx="12">
                  <c:v>69</c:v>
                </c:pt>
                <c:pt idx="13">
                  <c:v>74</c:v>
                </c:pt>
                <c:pt idx="14">
                  <c:v>80</c:v>
                </c:pt>
                <c:pt idx="15">
                  <c:v>88</c:v>
                </c:pt>
                <c:pt idx="16">
                  <c:v>103</c:v>
                </c:pt>
                <c:pt idx="17">
                  <c:v>106</c:v>
                </c:pt>
                <c:pt idx="18">
                  <c:v>112</c:v>
                </c:pt>
                <c:pt idx="19">
                  <c:v>135</c:v>
                </c:pt>
                <c:pt idx="20">
                  <c:v>152</c:v>
                </c:pt>
                <c:pt idx="21">
                  <c:v>146</c:v>
                </c:pt>
                <c:pt idx="22">
                  <c:v>154</c:v>
                </c:pt>
                <c:pt idx="23">
                  <c:v>160</c:v>
                </c:pt>
                <c:pt idx="24">
                  <c:v>159</c:v>
                </c:pt>
                <c:pt idx="25">
                  <c:v>178</c:v>
                </c:pt>
                <c:pt idx="26">
                  <c:v>209</c:v>
                </c:pt>
                <c:pt idx="27">
                  <c:v>184</c:v>
                </c:pt>
                <c:pt idx="28">
                  <c:v>207</c:v>
                </c:pt>
                <c:pt idx="29">
                  <c:v>193</c:v>
                </c:pt>
                <c:pt idx="30">
                  <c:v>324</c:v>
                </c:pt>
                <c:pt idx="31">
                  <c:v>266</c:v>
                </c:pt>
                <c:pt idx="32">
                  <c:v>244</c:v>
                </c:pt>
                <c:pt idx="33">
                  <c:v>207</c:v>
                </c:pt>
                <c:pt idx="34">
                  <c:v>219</c:v>
                </c:pt>
                <c:pt idx="35">
                  <c:v>224</c:v>
                </c:pt>
                <c:pt idx="36">
                  <c:v>251</c:v>
                </c:pt>
                <c:pt idx="37">
                  <c:v>248</c:v>
                </c:pt>
                <c:pt idx="38">
                  <c:v>225</c:v>
                </c:pt>
                <c:pt idx="39">
                  <c:v>225</c:v>
                </c:pt>
                <c:pt idx="40">
                  <c:v>230</c:v>
                </c:pt>
                <c:pt idx="41">
                  <c:v>242</c:v>
                </c:pt>
                <c:pt idx="42">
                  <c:v>209</c:v>
                </c:pt>
                <c:pt idx="43">
                  <c:v>252</c:v>
                </c:pt>
                <c:pt idx="44">
                  <c:v>227</c:v>
                </c:pt>
                <c:pt idx="45">
                  <c:v>201</c:v>
                </c:pt>
                <c:pt idx="46">
                  <c:v>244</c:v>
                </c:pt>
                <c:pt idx="47">
                  <c:v>212</c:v>
                </c:pt>
                <c:pt idx="48">
                  <c:v>217</c:v>
                </c:pt>
                <c:pt idx="49">
                  <c:v>205</c:v>
                </c:pt>
                <c:pt idx="50">
                  <c:v>212</c:v>
                </c:pt>
                <c:pt idx="51">
                  <c:v>186</c:v>
                </c:pt>
                <c:pt idx="52">
                  <c:v>191</c:v>
                </c:pt>
                <c:pt idx="53">
                  <c:v>175</c:v>
                </c:pt>
                <c:pt idx="54">
                  <c:v>159</c:v>
                </c:pt>
                <c:pt idx="55">
                  <c:v>146</c:v>
                </c:pt>
                <c:pt idx="56">
                  <c:v>177</c:v>
                </c:pt>
                <c:pt idx="57">
                  <c:v>144</c:v>
                </c:pt>
                <c:pt idx="58">
                  <c:v>146</c:v>
                </c:pt>
                <c:pt idx="59">
                  <c:v>111</c:v>
                </c:pt>
                <c:pt idx="60">
                  <c:v>101</c:v>
                </c:pt>
                <c:pt idx="61">
                  <c:v>112</c:v>
                </c:pt>
                <c:pt idx="62">
                  <c:v>85</c:v>
                </c:pt>
                <c:pt idx="63">
                  <c:v>80</c:v>
                </c:pt>
                <c:pt idx="64">
                  <c:v>82</c:v>
                </c:pt>
                <c:pt idx="65">
                  <c:v>65</c:v>
                </c:pt>
                <c:pt idx="66">
                  <c:v>61</c:v>
                </c:pt>
                <c:pt idx="67">
                  <c:v>47</c:v>
                </c:pt>
                <c:pt idx="68">
                  <c:v>58</c:v>
                </c:pt>
                <c:pt idx="69">
                  <c:v>37</c:v>
                </c:pt>
                <c:pt idx="70">
                  <c:v>35</c:v>
                </c:pt>
                <c:pt idx="71">
                  <c:v>32</c:v>
                </c:pt>
                <c:pt idx="72">
                  <c:v>15</c:v>
                </c:pt>
                <c:pt idx="73">
                  <c:v>13</c:v>
                </c:pt>
                <c:pt idx="74">
                  <c:v>10</c:v>
                </c:pt>
                <c:pt idx="75">
                  <c:v>22</c:v>
                </c:pt>
                <c:pt idx="76">
                  <c:v>12</c:v>
                </c:pt>
                <c:pt idx="77">
                  <c:v>18</c:v>
                </c:pt>
                <c:pt idx="78">
                  <c:v>12</c:v>
                </c:pt>
                <c:pt idx="79">
                  <c:v>3</c:v>
                </c:pt>
                <c:pt idx="80">
                  <c:v>6</c:v>
                </c:pt>
                <c:pt idx="81">
                  <c:v>5</c:v>
                </c:pt>
                <c:pt idx="82">
                  <c:v>5</c:v>
                </c:pt>
                <c:pt idx="83">
                  <c:v>1</c:v>
                </c:pt>
                <c:pt idx="84">
                  <c:v>7</c:v>
                </c:pt>
                <c:pt idx="85">
                  <c:v>5</c:v>
                </c:pt>
                <c:pt idx="86">
                  <c:v>0</c:v>
                </c:pt>
                <c:pt idx="87">
                  <c:v>5</c:v>
                </c:pt>
                <c:pt idx="88">
                  <c:v>2</c:v>
                </c:pt>
                <c:pt idx="89">
                  <c:v>0</c:v>
                </c:pt>
                <c:pt idx="90">
                  <c:v>0</c:v>
                </c:pt>
                <c:pt idx="91">
                  <c:v>1</c:v>
                </c:pt>
                <c:pt idx="92">
                  <c:v>0</c:v>
                </c:pt>
                <c:pt idx="93">
                  <c:v>0</c:v>
                </c:pt>
                <c:pt idx="94">
                  <c:v>1</c:v>
                </c:pt>
                <c:pt idx="95">
                  <c:v>1</c:v>
                </c:pt>
                <c:pt idx="96">
                  <c:v>0</c:v>
                </c:pt>
                <c:pt idx="97">
                  <c:v>0</c:v>
                </c:pt>
                <c:pt idx="98">
                  <c:v>1</c:v>
                </c:pt>
                <c:pt idx="99">
                  <c:v>0</c:v>
                </c:pt>
                <c:pt idx="10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DE-4628-8597-5ACEE5AD02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496514944"/>
        <c:axId val="496516480"/>
      </c:barChart>
      <c:catAx>
        <c:axId val="4965149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CO"/>
                  <a:t>Clase</a:t>
                </a:r>
              </a:p>
            </c:rich>
          </c:tx>
          <c:layout>
            <c:manualLayout>
              <c:xMode val="edge"/>
              <c:yMode val="edge"/>
              <c:x val="0.42484559937407396"/>
              <c:y val="0.89044670840900009"/>
            </c:manualLayout>
          </c:layout>
          <c:overlay val="0"/>
        </c:title>
        <c:numFmt formatCode="General" sourceLinked="0"/>
        <c:majorTickMark val="out"/>
        <c:minorTickMark val="none"/>
        <c:tickLblPos val="low"/>
        <c:txPr>
          <a:bodyPr rot="-2700000" vert="horz"/>
          <a:lstStyle/>
          <a:p>
            <a:pPr>
              <a:defRPr/>
            </a:pPr>
            <a:endParaRPr lang="es-CO"/>
          </a:p>
        </c:txPr>
        <c:crossAx val="496516480"/>
        <c:crosses val="autoZero"/>
        <c:auto val="1"/>
        <c:lblAlgn val="ctr"/>
        <c:lblOffset val="100"/>
        <c:noMultiLvlLbl val="0"/>
      </c:catAx>
      <c:valAx>
        <c:axId val="49651648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CO"/>
                  <a:t>Frecuencia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9651494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806329177140384"/>
          <c:y val="0.81937498685326848"/>
          <c:w val="0.15046296296296297"/>
          <c:h val="5.8296127932462048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23"/>
    </mc:Choice>
    <mc:Fallback>
      <c:style val="23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Output Variable: VPN</a:t>
            </a:r>
          </a:p>
        </c:rich>
      </c:tx>
      <c:layout/>
      <c:overlay val="0"/>
    </c:title>
    <c:autoTitleDeleted val="0"/>
    <c:plotArea>
      <c:layout>
        <c:manualLayout>
          <c:xMode val="edge"/>
          <c:yMode val="edge"/>
          <c:x val="5.9027777777777776E-2"/>
          <c:y val="0.1161512027491409"/>
          <c:w val="0.85879629629629628"/>
          <c:h val="0.71730524663798467"/>
        </c:manualLayout>
      </c:layout>
      <c:lineChart>
        <c:grouping val="standard"/>
        <c:varyColors val="0"/>
        <c:ser>
          <c:idx val="1"/>
          <c:order val="0"/>
          <c:tx>
            <c:v>% acumulado</c:v>
          </c:tx>
          <c:cat>
            <c:strRef>
              <c:f>Informe_VPN!$D$93:$D$193</c:f>
              <c:strCache>
                <c:ptCount val="101"/>
                <c:pt idx="0">
                  <c:v>-3251140,74</c:v>
                </c:pt>
                <c:pt idx="1">
                  <c:v>-3152533,71</c:v>
                </c:pt>
                <c:pt idx="2">
                  <c:v>-3053926,69</c:v>
                </c:pt>
                <c:pt idx="3">
                  <c:v>-2955319,66</c:v>
                </c:pt>
                <c:pt idx="4">
                  <c:v>-2856712,64</c:v>
                </c:pt>
                <c:pt idx="5">
                  <c:v>-2758105,61</c:v>
                </c:pt>
                <c:pt idx="6">
                  <c:v>-2659498,58</c:v>
                </c:pt>
                <c:pt idx="7">
                  <c:v>-2560891,56</c:v>
                </c:pt>
                <c:pt idx="8">
                  <c:v>-2462284,53</c:v>
                </c:pt>
                <c:pt idx="9">
                  <c:v>-2363677,51</c:v>
                </c:pt>
                <c:pt idx="10">
                  <c:v>-2265070,48</c:v>
                </c:pt>
                <c:pt idx="11">
                  <c:v>-2166463,46</c:v>
                </c:pt>
                <c:pt idx="12">
                  <c:v>-2067856,43</c:v>
                </c:pt>
                <c:pt idx="13">
                  <c:v>-1969249,40</c:v>
                </c:pt>
                <c:pt idx="14">
                  <c:v>-1870642,38</c:v>
                </c:pt>
                <c:pt idx="15">
                  <c:v>-1772035,35</c:v>
                </c:pt>
                <c:pt idx="16">
                  <c:v>-1673428,33</c:v>
                </c:pt>
                <c:pt idx="17">
                  <c:v>-1574821,30</c:v>
                </c:pt>
                <c:pt idx="18">
                  <c:v>-1476214,27</c:v>
                </c:pt>
                <c:pt idx="19">
                  <c:v>-1377607,25</c:v>
                </c:pt>
                <c:pt idx="20">
                  <c:v>-1279000,22</c:v>
                </c:pt>
                <c:pt idx="21">
                  <c:v>-1180393,20</c:v>
                </c:pt>
                <c:pt idx="22">
                  <c:v>-1081786,17</c:v>
                </c:pt>
                <c:pt idx="23">
                  <c:v>-983179,14</c:v>
                </c:pt>
                <c:pt idx="24">
                  <c:v>-884572,12</c:v>
                </c:pt>
                <c:pt idx="25">
                  <c:v>-785965,09</c:v>
                </c:pt>
                <c:pt idx="26">
                  <c:v>-687358,07</c:v>
                </c:pt>
                <c:pt idx="27">
                  <c:v>-588751,04</c:v>
                </c:pt>
                <c:pt idx="28">
                  <c:v>-490144,01</c:v>
                </c:pt>
                <c:pt idx="29">
                  <c:v>-391536,99</c:v>
                </c:pt>
                <c:pt idx="30">
                  <c:v>-292929,96</c:v>
                </c:pt>
                <c:pt idx="31">
                  <c:v>-194322,94</c:v>
                </c:pt>
                <c:pt idx="32">
                  <c:v>-95715,91</c:v>
                </c:pt>
                <c:pt idx="33">
                  <c:v>2891,12</c:v>
                </c:pt>
                <c:pt idx="34">
                  <c:v>101498,14</c:v>
                </c:pt>
                <c:pt idx="35">
                  <c:v>200105,17</c:v>
                </c:pt>
                <c:pt idx="36">
                  <c:v>298712,19</c:v>
                </c:pt>
                <c:pt idx="37">
                  <c:v>397319,22</c:v>
                </c:pt>
                <c:pt idx="38">
                  <c:v>495926,25</c:v>
                </c:pt>
                <c:pt idx="39">
                  <c:v>594533,27</c:v>
                </c:pt>
                <c:pt idx="40">
                  <c:v>693140,30</c:v>
                </c:pt>
                <c:pt idx="41">
                  <c:v>791747,32</c:v>
                </c:pt>
                <c:pt idx="42">
                  <c:v>890354,35</c:v>
                </c:pt>
                <c:pt idx="43">
                  <c:v>988961,37</c:v>
                </c:pt>
                <c:pt idx="44">
                  <c:v>1087568,40</c:v>
                </c:pt>
                <c:pt idx="45">
                  <c:v>1186175,43</c:v>
                </c:pt>
                <c:pt idx="46">
                  <c:v>1284782,45</c:v>
                </c:pt>
                <c:pt idx="47">
                  <c:v>1383389,48</c:v>
                </c:pt>
                <c:pt idx="48">
                  <c:v>1481996,50</c:v>
                </c:pt>
                <c:pt idx="49">
                  <c:v>1580603,53</c:v>
                </c:pt>
                <c:pt idx="50">
                  <c:v>1679210,56</c:v>
                </c:pt>
                <c:pt idx="51">
                  <c:v>1777817,58</c:v>
                </c:pt>
                <c:pt idx="52">
                  <c:v>1876424,61</c:v>
                </c:pt>
                <c:pt idx="53">
                  <c:v>1975031,63</c:v>
                </c:pt>
                <c:pt idx="54">
                  <c:v>2073638,66</c:v>
                </c:pt>
                <c:pt idx="55">
                  <c:v>2172245,69</c:v>
                </c:pt>
                <c:pt idx="56">
                  <c:v>2270852,71</c:v>
                </c:pt>
                <c:pt idx="57">
                  <c:v>2369459,74</c:v>
                </c:pt>
                <c:pt idx="58">
                  <c:v>2468066,76</c:v>
                </c:pt>
                <c:pt idx="59">
                  <c:v>2566673,79</c:v>
                </c:pt>
                <c:pt idx="60">
                  <c:v>2665280,82</c:v>
                </c:pt>
                <c:pt idx="61">
                  <c:v>2763887,84</c:v>
                </c:pt>
                <c:pt idx="62">
                  <c:v>2862494,87</c:v>
                </c:pt>
                <c:pt idx="63">
                  <c:v>2961101,89</c:v>
                </c:pt>
                <c:pt idx="64">
                  <c:v>3059708,92</c:v>
                </c:pt>
                <c:pt idx="65">
                  <c:v>3158315,95</c:v>
                </c:pt>
                <c:pt idx="66">
                  <c:v>3256922,97</c:v>
                </c:pt>
                <c:pt idx="67">
                  <c:v>3355530,00</c:v>
                </c:pt>
                <c:pt idx="68">
                  <c:v>3454137,02</c:v>
                </c:pt>
                <c:pt idx="69">
                  <c:v>3552744,05</c:v>
                </c:pt>
                <c:pt idx="70">
                  <c:v>3651351,08</c:v>
                </c:pt>
                <c:pt idx="71">
                  <c:v>3749958,10</c:v>
                </c:pt>
                <c:pt idx="72">
                  <c:v>3848565,13</c:v>
                </c:pt>
                <c:pt idx="73">
                  <c:v>3947172,15</c:v>
                </c:pt>
                <c:pt idx="74">
                  <c:v>4045779,18</c:v>
                </c:pt>
                <c:pt idx="75">
                  <c:v>4144386,20</c:v>
                </c:pt>
                <c:pt idx="76">
                  <c:v>4242993,23</c:v>
                </c:pt>
                <c:pt idx="77">
                  <c:v>4341600,26</c:v>
                </c:pt>
                <c:pt idx="78">
                  <c:v>4440207,28</c:v>
                </c:pt>
                <c:pt idx="79">
                  <c:v>4538814,31</c:v>
                </c:pt>
                <c:pt idx="80">
                  <c:v>4637421,33</c:v>
                </c:pt>
                <c:pt idx="81">
                  <c:v>4736028,36</c:v>
                </c:pt>
                <c:pt idx="82">
                  <c:v>4834635,39</c:v>
                </c:pt>
                <c:pt idx="83">
                  <c:v>4933242,41</c:v>
                </c:pt>
                <c:pt idx="84">
                  <c:v>5031849,44</c:v>
                </c:pt>
                <c:pt idx="85">
                  <c:v>5130456,46</c:v>
                </c:pt>
                <c:pt idx="86">
                  <c:v>5229063,49</c:v>
                </c:pt>
                <c:pt idx="87">
                  <c:v>5327670,52</c:v>
                </c:pt>
                <c:pt idx="88">
                  <c:v>5426277,54</c:v>
                </c:pt>
                <c:pt idx="89">
                  <c:v>5524884,57</c:v>
                </c:pt>
                <c:pt idx="90">
                  <c:v>5623491,59</c:v>
                </c:pt>
                <c:pt idx="91">
                  <c:v>5722098,62</c:v>
                </c:pt>
                <c:pt idx="92">
                  <c:v>5820705,65</c:v>
                </c:pt>
                <c:pt idx="93">
                  <c:v>5919312,67</c:v>
                </c:pt>
                <c:pt idx="94">
                  <c:v>6017919,70</c:v>
                </c:pt>
                <c:pt idx="95">
                  <c:v>6116526,72</c:v>
                </c:pt>
                <c:pt idx="96">
                  <c:v>6215133,75</c:v>
                </c:pt>
                <c:pt idx="97">
                  <c:v>6313740,78</c:v>
                </c:pt>
                <c:pt idx="98">
                  <c:v>6412347,80</c:v>
                </c:pt>
                <c:pt idx="99">
                  <c:v>6510954,83</c:v>
                </c:pt>
                <c:pt idx="100">
                  <c:v>y mayor...</c:v>
                </c:pt>
              </c:strCache>
            </c:strRef>
          </c:cat>
          <c:val>
            <c:numRef>
              <c:f>Informe_VPN!$F$93:$F$193</c:f>
              <c:numCache>
                <c:formatCode>0.00%</c:formatCode>
                <c:ptCount val="101"/>
                <c:pt idx="0">
                  <c:v>1E-4</c:v>
                </c:pt>
                <c:pt idx="1">
                  <c:v>2.9999999999999997E-4</c:v>
                </c:pt>
                <c:pt idx="2">
                  <c:v>4.0000000000000002E-4</c:v>
                </c:pt>
                <c:pt idx="3">
                  <c:v>8.9999999999999998E-4</c:v>
                </c:pt>
                <c:pt idx="4">
                  <c:v>2E-3</c:v>
                </c:pt>
                <c:pt idx="5">
                  <c:v>3.8E-3</c:v>
                </c:pt>
                <c:pt idx="6">
                  <c:v>6.1999999999999998E-3</c:v>
                </c:pt>
                <c:pt idx="7">
                  <c:v>8.9999999999999993E-3</c:v>
                </c:pt>
                <c:pt idx="8">
                  <c:v>1.18E-2</c:v>
                </c:pt>
                <c:pt idx="9">
                  <c:v>1.4500000000000001E-2</c:v>
                </c:pt>
                <c:pt idx="10">
                  <c:v>1.8200000000000001E-2</c:v>
                </c:pt>
                <c:pt idx="11">
                  <c:v>2.3E-2</c:v>
                </c:pt>
                <c:pt idx="12">
                  <c:v>2.9899999999999999E-2</c:v>
                </c:pt>
                <c:pt idx="13">
                  <c:v>3.73E-2</c:v>
                </c:pt>
                <c:pt idx="14">
                  <c:v>4.53E-2</c:v>
                </c:pt>
                <c:pt idx="15">
                  <c:v>5.4100000000000002E-2</c:v>
                </c:pt>
                <c:pt idx="16">
                  <c:v>6.4399999999999999E-2</c:v>
                </c:pt>
                <c:pt idx="17">
                  <c:v>7.4999999999999997E-2</c:v>
                </c:pt>
                <c:pt idx="18">
                  <c:v>8.6199999999999999E-2</c:v>
                </c:pt>
                <c:pt idx="19">
                  <c:v>9.9699999999999997E-2</c:v>
                </c:pt>
                <c:pt idx="20">
                  <c:v>0.1149</c:v>
                </c:pt>
                <c:pt idx="21">
                  <c:v>0.1295</c:v>
                </c:pt>
                <c:pt idx="22">
                  <c:v>0.1449</c:v>
                </c:pt>
                <c:pt idx="23">
                  <c:v>0.16089999999999999</c:v>
                </c:pt>
                <c:pt idx="24">
                  <c:v>0.17680000000000001</c:v>
                </c:pt>
                <c:pt idx="25">
                  <c:v>0.1946</c:v>
                </c:pt>
                <c:pt idx="26">
                  <c:v>0.2155</c:v>
                </c:pt>
                <c:pt idx="27">
                  <c:v>0.2339</c:v>
                </c:pt>
                <c:pt idx="28">
                  <c:v>0.25459999999999999</c:v>
                </c:pt>
                <c:pt idx="29">
                  <c:v>0.27389999999999998</c:v>
                </c:pt>
                <c:pt idx="30">
                  <c:v>0.30630000000000002</c:v>
                </c:pt>
                <c:pt idx="31">
                  <c:v>0.33289999999999997</c:v>
                </c:pt>
                <c:pt idx="32">
                  <c:v>0.35730000000000001</c:v>
                </c:pt>
                <c:pt idx="33">
                  <c:v>0.378</c:v>
                </c:pt>
                <c:pt idx="34">
                  <c:v>0.39989999999999998</c:v>
                </c:pt>
                <c:pt idx="35">
                  <c:v>0.42230000000000001</c:v>
                </c:pt>
                <c:pt idx="36">
                  <c:v>0.44740000000000002</c:v>
                </c:pt>
                <c:pt idx="37">
                  <c:v>0.47220000000000001</c:v>
                </c:pt>
                <c:pt idx="38">
                  <c:v>0.49469999999999997</c:v>
                </c:pt>
                <c:pt idx="39">
                  <c:v>0.51719999999999999</c:v>
                </c:pt>
                <c:pt idx="40">
                  <c:v>0.54020000000000001</c:v>
                </c:pt>
                <c:pt idx="41">
                  <c:v>0.56440000000000001</c:v>
                </c:pt>
                <c:pt idx="42">
                  <c:v>0.58530000000000004</c:v>
                </c:pt>
                <c:pt idx="43">
                  <c:v>0.61050000000000004</c:v>
                </c:pt>
                <c:pt idx="44">
                  <c:v>0.63319999999999999</c:v>
                </c:pt>
                <c:pt idx="45">
                  <c:v>0.65329999999999999</c:v>
                </c:pt>
                <c:pt idx="46">
                  <c:v>0.67769999999999997</c:v>
                </c:pt>
                <c:pt idx="47">
                  <c:v>0.69889999999999997</c:v>
                </c:pt>
                <c:pt idx="48">
                  <c:v>0.72060000000000002</c:v>
                </c:pt>
                <c:pt idx="49">
                  <c:v>0.74109999999999998</c:v>
                </c:pt>
                <c:pt idx="50">
                  <c:v>0.76229999999999998</c:v>
                </c:pt>
                <c:pt idx="51">
                  <c:v>0.78090000000000004</c:v>
                </c:pt>
                <c:pt idx="52">
                  <c:v>0.8</c:v>
                </c:pt>
                <c:pt idx="53">
                  <c:v>0.8175</c:v>
                </c:pt>
                <c:pt idx="54">
                  <c:v>0.83340000000000003</c:v>
                </c:pt>
                <c:pt idx="55">
                  <c:v>0.84799999999999998</c:v>
                </c:pt>
                <c:pt idx="56">
                  <c:v>0.86570000000000003</c:v>
                </c:pt>
                <c:pt idx="57">
                  <c:v>0.88009999999999999</c:v>
                </c:pt>
                <c:pt idx="58">
                  <c:v>0.89470000000000005</c:v>
                </c:pt>
                <c:pt idx="59">
                  <c:v>0.90580000000000005</c:v>
                </c:pt>
                <c:pt idx="60">
                  <c:v>0.91590000000000005</c:v>
                </c:pt>
                <c:pt idx="61">
                  <c:v>0.92710000000000004</c:v>
                </c:pt>
                <c:pt idx="62">
                  <c:v>0.93559999999999999</c:v>
                </c:pt>
                <c:pt idx="63">
                  <c:v>0.94359999999999999</c:v>
                </c:pt>
                <c:pt idx="64">
                  <c:v>0.95179999999999998</c:v>
                </c:pt>
                <c:pt idx="65">
                  <c:v>0.95830000000000004</c:v>
                </c:pt>
                <c:pt idx="66">
                  <c:v>0.96440000000000003</c:v>
                </c:pt>
                <c:pt idx="67">
                  <c:v>0.96909999999999996</c:v>
                </c:pt>
                <c:pt idx="68">
                  <c:v>0.97489999999999999</c:v>
                </c:pt>
                <c:pt idx="69">
                  <c:v>0.97860000000000003</c:v>
                </c:pt>
                <c:pt idx="70">
                  <c:v>0.98209999999999997</c:v>
                </c:pt>
                <c:pt idx="71">
                  <c:v>0.98529999999999995</c:v>
                </c:pt>
                <c:pt idx="72">
                  <c:v>0.98680000000000001</c:v>
                </c:pt>
                <c:pt idx="73">
                  <c:v>0.98809999999999998</c:v>
                </c:pt>
                <c:pt idx="74">
                  <c:v>0.98909999999999998</c:v>
                </c:pt>
                <c:pt idx="75">
                  <c:v>0.99129999999999996</c:v>
                </c:pt>
                <c:pt idx="76">
                  <c:v>0.99250000000000005</c:v>
                </c:pt>
                <c:pt idx="77">
                  <c:v>0.99429999999999996</c:v>
                </c:pt>
                <c:pt idx="78">
                  <c:v>0.99550000000000005</c:v>
                </c:pt>
                <c:pt idx="79">
                  <c:v>0.99580000000000002</c:v>
                </c:pt>
                <c:pt idx="80">
                  <c:v>0.99639999999999995</c:v>
                </c:pt>
                <c:pt idx="81">
                  <c:v>0.99690000000000001</c:v>
                </c:pt>
                <c:pt idx="82">
                  <c:v>0.99739999999999995</c:v>
                </c:pt>
                <c:pt idx="83">
                  <c:v>0.99750000000000005</c:v>
                </c:pt>
                <c:pt idx="84">
                  <c:v>0.99819999999999998</c:v>
                </c:pt>
                <c:pt idx="85">
                  <c:v>0.99870000000000003</c:v>
                </c:pt>
                <c:pt idx="86">
                  <c:v>0.99870000000000003</c:v>
                </c:pt>
                <c:pt idx="87">
                  <c:v>0.99919999999999998</c:v>
                </c:pt>
                <c:pt idx="88">
                  <c:v>0.99939999999999996</c:v>
                </c:pt>
                <c:pt idx="89">
                  <c:v>0.99939999999999996</c:v>
                </c:pt>
                <c:pt idx="90">
                  <c:v>0.99939999999999996</c:v>
                </c:pt>
                <c:pt idx="91">
                  <c:v>0.99950000000000006</c:v>
                </c:pt>
                <c:pt idx="92">
                  <c:v>0.99950000000000006</c:v>
                </c:pt>
                <c:pt idx="93">
                  <c:v>0.99950000000000006</c:v>
                </c:pt>
                <c:pt idx="94">
                  <c:v>0.99960000000000004</c:v>
                </c:pt>
                <c:pt idx="95">
                  <c:v>0.99970000000000003</c:v>
                </c:pt>
                <c:pt idx="96">
                  <c:v>0.99970000000000003</c:v>
                </c:pt>
                <c:pt idx="97">
                  <c:v>0.99970000000000003</c:v>
                </c:pt>
                <c:pt idx="98">
                  <c:v>0.99980000000000002</c:v>
                </c:pt>
                <c:pt idx="99">
                  <c:v>0.99980000000000002</c:v>
                </c:pt>
                <c:pt idx="10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8F3-4E8D-A894-9AD371AFFB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8622464"/>
        <c:axId val="498624384"/>
      </c:lineChart>
      <c:catAx>
        <c:axId val="4986224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CO"/>
                  <a:t>Clase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 rot="-2700000" vert="horz"/>
          <a:lstStyle/>
          <a:p>
            <a:pPr>
              <a:defRPr/>
            </a:pPr>
            <a:endParaRPr lang="es-CO"/>
          </a:p>
        </c:txPr>
        <c:crossAx val="498624384"/>
        <c:crosses val="autoZero"/>
        <c:auto val="1"/>
        <c:lblAlgn val="ctr"/>
        <c:lblOffset val="100"/>
        <c:noMultiLvlLbl val="0"/>
      </c:catAx>
      <c:valAx>
        <c:axId val="49862438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Cum. Prob.</a:t>
                </a:r>
              </a:p>
            </c:rich>
          </c:tx>
          <c:layout/>
          <c:overlay val="0"/>
        </c:title>
        <c:numFmt formatCode="0.00%" sourceLinked="1"/>
        <c:majorTickMark val="out"/>
        <c:minorTickMark val="none"/>
        <c:tickLblPos val="nextTo"/>
        <c:crossAx val="49862246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9814814814814814"/>
          <c:y val="0.89347079037800692"/>
          <c:w val="0.20833333333333334"/>
          <c:h val="5.8296127932462048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23"/>
    </mc:Choice>
    <mc:Fallback>
      <c:style val="23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Output Variable: VPN</a:t>
            </a:r>
          </a:p>
        </c:rich>
      </c:tx>
      <c:overlay val="0"/>
    </c:title>
    <c:autoTitleDeleted val="0"/>
    <c:view3D>
      <c:rotX val="15"/>
      <c:rotY val="20"/>
      <c:rAngAx val="0"/>
    </c:view3D>
    <c:floor>
      <c:thickness val="0"/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xMode val="edge"/>
          <c:yMode val="edge"/>
          <c:x val="5.9027777777777776E-2"/>
          <c:y val="0.1161512027491409"/>
          <c:w val="0.85879629629629628"/>
          <c:h val="0.71730524663798467"/>
        </c:manualLayout>
      </c:layout>
      <c:bar3DChart>
        <c:barDir val="bar"/>
        <c:grouping val="clustered"/>
        <c:varyColors val="0"/>
        <c:ser>
          <c:idx val="1"/>
          <c:order val="0"/>
          <c:tx>
            <c:v>Regression Beta</c:v>
          </c:tx>
          <c:invertIfNegative val="0"/>
          <c:dLbls>
            <c:spPr>
              <a:effectLst/>
            </c:spPr>
            <c:txPr>
              <a:bodyPr/>
              <a:lstStyle/>
              <a:p>
                <a:pPr>
                  <a:defRPr sz="800" b="1" u="none" strike="noStrike" baseline="0">
                    <a:latin typeface="Times New Roman"/>
                    <a:ea typeface="Times New Roman"/>
                    <a:cs typeface="Times New Roman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Informe_VPN!$O$4:$O$6</c:f>
              <c:strCache>
                <c:ptCount val="3"/>
                <c:pt idx="0">
                  <c:v>Volumen - Proyección_Ingresos!$C$39</c:v>
                </c:pt>
                <c:pt idx="1">
                  <c:v>Precio_Venta - Proyección_Ingresos!$G$39</c:v>
                </c:pt>
                <c:pt idx="2">
                  <c:v>CostoUnitOBD - Datos_Entrada!$D$32</c:v>
                </c:pt>
              </c:strCache>
            </c:strRef>
          </c:cat>
          <c:val>
            <c:numRef>
              <c:f>Informe_VPN!$Q$4:$Q$6</c:f>
              <c:numCache>
                <c:formatCode>General</c:formatCode>
                <c:ptCount val="3"/>
                <c:pt idx="0">
                  <c:v>9.5789885600000009</c:v>
                </c:pt>
                <c:pt idx="1">
                  <c:v>196766.26132543999</c:v>
                </c:pt>
                <c:pt idx="2">
                  <c:v>-207179.18747941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38-430B-9C6A-A1637980C7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98917376"/>
        <c:axId val="498975872"/>
        <c:axId val="0"/>
      </c:bar3DChart>
      <c:catAx>
        <c:axId val="49891737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s-CO"/>
                  <a:t>Clase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spPr>
          <a:effectLst/>
        </c:spPr>
        <c:txPr>
          <a:bodyPr rot="0" vert="horz"/>
          <a:lstStyle/>
          <a:p>
            <a:pPr>
              <a:defRPr sz="800" u="none" strike="noStrike" baseline="0">
                <a:latin typeface="Times New Roman"/>
                <a:ea typeface="Times New Roman"/>
                <a:cs typeface="Times New Roman"/>
              </a:defRPr>
            </a:pPr>
            <a:endParaRPr lang="es-CO"/>
          </a:p>
        </c:txPr>
        <c:crossAx val="498975872"/>
        <c:crosses val="autoZero"/>
        <c:auto val="1"/>
        <c:lblAlgn val="ctr"/>
        <c:lblOffset val="100"/>
        <c:noMultiLvlLbl val="0"/>
      </c:catAx>
      <c:valAx>
        <c:axId val="498975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49891737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9814814814814814"/>
          <c:y val="0.89347079037800692"/>
          <c:w val="0.21115212160979877"/>
          <c:h val="6.2140595827583404E-2"/>
        </c:manualLayout>
      </c:layout>
      <c:overlay val="0"/>
    </c:legend>
    <c:plotVisOnly val="1"/>
    <c:dispBlanksAs val="gap"/>
    <c:showDLblsOverMax val="0"/>
  </c:chart>
  <c:spPr>
    <a:gradFill flip="none" rotWithShape="1">
      <a:gsLst>
        <a:gs pos="0">
          <a:srgbClr val="FFFFFF"/>
        </a:gs>
        <a:gs pos="100000">
          <a:sysClr val="window" lastClr="FFFFFF">
            <a:shade val="46275"/>
          </a:sysClr>
        </a:gs>
      </a:gsLst>
      <a:lin ang="5400000" scaled="1"/>
      <a:tileRect/>
    </a:gradFill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23"/>
    </mc:Choice>
    <mc:Fallback>
      <c:style val="23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Output Variable: VPN</a:t>
            </a:r>
          </a:p>
        </c:rich>
      </c:tx>
      <c:overlay val="0"/>
    </c:title>
    <c:autoTitleDeleted val="0"/>
    <c:view3D>
      <c:rotX val="15"/>
      <c:rotY val="20"/>
      <c:rAngAx val="0"/>
    </c:view3D>
    <c:floor>
      <c:thickness val="0"/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xMode val="edge"/>
          <c:yMode val="edge"/>
          <c:x val="5.9027777777777776E-2"/>
          <c:y val="0.1161512027491409"/>
          <c:w val="0.85879629629629628"/>
          <c:h val="0.71730524663798467"/>
        </c:manualLayout>
      </c:layout>
      <c:bar3DChart>
        <c:barDir val="bar"/>
        <c:grouping val="clustered"/>
        <c:varyColors val="0"/>
        <c:ser>
          <c:idx val="1"/>
          <c:order val="0"/>
          <c:tx>
            <c:v>Correlation Coef.</c:v>
          </c:tx>
          <c:invertIfNegative val="0"/>
          <c:dLbls>
            <c:spPr>
              <a:effectLst/>
            </c:spPr>
            <c:txPr>
              <a:bodyPr/>
              <a:lstStyle/>
              <a:p>
                <a:pPr>
                  <a:defRPr sz="800" b="1" u="none" strike="noStrike" baseline="0">
                    <a:latin typeface="Times New Roman"/>
                    <a:ea typeface="Times New Roman"/>
                    <a:cs typeface="Times New Roman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Informe_VPN!$S$4:$S$6</c:f>
              <c:strCache>
                <c:ptCount val="3"/>
                <c:pt idx="0">
                  <c:v>Volumen - Proyección_Ingresos!$C$39</c:v>
                </c:pt>
                <c:pt idx="1">
                  <c:v>Precio_Venta - Proyección_Ingresos!$G$39</c:v>
                </c:pt>
                <c:pt idx="2">
                  <c:v>CostoUnitOBD - Datos_Entrada!$D$32</c:v>
                </c:pt>
              </c:strCache>
            </c:strRef>
          </c:cat>
          <c:val>
            <c:numRef>
              <c:f>Informe_VPN!$U$4:$U$6</c:f>
              <c:numCache>
                <c:formatCode>General</c:formatCode>
                <c:ptCount val="3"/>
                <c:pt idx="0">
                  <c:v>0.24601613999999999</c:v>
                </c:pt>
                <c:pt idx="1">
                  <c:v>0.4334731</c:v>
                </c:pt>
                <c:pt idx="2">
                  <c:v>-0.84241374000000002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D6-4E00-93F3-169A1D40C6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00235264"/>
        <c:axId val="501434240"/>
        <c:axId val="0"/>
      </c:bar3DChart>
      <c:catAx>
        <c:axId val="5002352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s-CO"/>
                  <a:t>Clase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spPr>
          <a:effectLst/>
        </c:spPr>
        <c:txPr>
          <a:bodyPr rot="0" vert="horz"/>
          <a:lstStyle/>
          <a:p>
            <a:pPr>
              <a:defRPr sz="800" u="none" strike="noStrike" baseline="0">
                <a:latin typeface="Times New Roman"/>
                <a:ea typeface="Times New Roman"/>
                <a:cs typeface="Times New Roman"/>
              </a:defRPr>
            </a:pPr>
            <a:endParaRPr lang="es-CO"/>
          </a:p>
        </c:txPr>
        <c:crossAx val="501434240"/>
        <c:crosses val="autoZero"/>
        <c:auto val="1"/>
        <c:lblAlgn val="ctr"/>
        <c:lblOffset val="100"/>
        <c:noMultiLvlLbl val="0"/>
      </c:catAx>
      <c:valAx>
        <c:axId val="501434240"/>
        <c:scaling>
          <c:orientation val="minMax"/>
          <c:max val="1"/>
          <c:min val="-1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50023526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9814814814814814"/>
          <c:y val="0.89347079037800692"/>
          <c:w val="0.24537037037037038"/>
          <c:h val="6.2140595827583404E-2"/>
        </c:manualLayout>
      </c:layout>
      <c:overlay val="0"/>
    </c:legend>
    <c:plotVisOnly val="1"/>
    <c:dispBlanksAs val="gap"/>
    <c:showDLblsOverMax val="0"/>
  </c:chart>
  <c:spPr>
    <a:gradFill flip="none" rotWithShape="1">
      <a:gsLst>
        <a:gs pos="0">
          <a:srgbClr val="FFFFFF"/>
        </a:gs>
        <a:gs pos="100000">
          <a:sysClr val="window" lastClr="FFFFFF">
            <a:shade val="46275"/>
          </a:sysClr>
        </a:gs>
      </a:gsLst>
      <a:lin ang="5400000" scaled="1"/>
      <a:tileRect/>
    </a:gradFill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Output Variable: TIR</a:t>
            </a:r>
          </a:p>
        </c:rich>
      </c:tx>
      <c:layout/>
      <c:overlay val="0"/>
    </c:title>
    <c:autoTitleDeleted val="0"/>
    <c:plotArea>
      <c:layout>
        <c:manualLayout>
          <c:xMode val="edge"/>
          <c:yMode val="edge"/>
          <c:x val="5.9027777777777776E-2"/>
          <c:y val="0.1161512027491409"/>
          <c:w val="0.85879629629629628"/>
          <c:h val="0.71730524663798467"/>
        </c:manualLayout>
      </c:layout>
      <c:barChart>
        <c:barDir val="col"/>
        <c:grouping val="clustered"/>
        <c:varyColors val="0"/>
        <c:ser>
          <c:idx val="0"/>
          <c:order val="0"/>
          <c:tx>
            <c:v>Frecuencia</c:v>
          </c:tx>
          <c:invertIfNegative val="0"/>
          <c:cat>
            <c:strRef>
              <c:f>Informe_TIR!$D$93:$D$193</c:f>
              <c:strCache>
                <c:ptCount val="101"/>
                <c:pt idx="0">
                  <c:v>-0,40</c:v>
                </c:pt>
                <c:pt idx="1">
                  <c:v>-0,38</c:v>
                </c:pt>
                <c:pt idx="2">
                  <c:v>-0,37</c:v>
                </c:pt>
                <c:pt idx="3">
                  <c:v>-0,36</c:v>
                </c:pt>
                <c:pt idx="4">
                  <c:v>-0,34</c:v>
                </c:pt>
                <c:pt idx="5">
                  <c:v>-0,33</c:v>
                </c:pt>
                <c:pt idx="6">
                  <c:v>-0,32</c:v>
                </c:pt>
                <c:pt idx="7">
                  <c:v>-0,30</c:v>
                </c:pt>
                <c:pt idx="8">
                  <c:v>-0,29</c:v>
                </c:pt>
                <c:pt idx="9">
                  <c:v>-0,28</c:v>
                </c:pt>
                <c:pt idx="10">
                  <c:v>-0,26</c:v>
                </c:pt>
                <c:pt idx="11">
                  <c:v>-0,25</c:v>
                </c:pt>
                <c:pt idx="12">
                  <c:v>-0,24</c:v>
                </c:pt>
                <c:pt idx="13">
                  <c:v>-0,22</c:v>
                </c:pt>
                <c:pt idx="14">
                  <c:v>-0,21</c:v>
                </c:pt>
                <c:pt idx="15">
                  <c:v>-0,20</c:v>
                </c:pt>
                <c:pt idx="16">
                  <c:v>-0,18</c:v>
                </c:pt>
                <c:pt idx="17">
                  <c:v>-0,17</c:v>
                </c:pt>
                <c:pt idx="18">
                  <c:v>-0,16</c:v>
                </c:pt>
                <c:pt idx="19">
                  <c:v>-0,15</c:v>
                </c:pt>
                <c:pt idx="20">
                  <c:v>-0,13</c:v>
                </c:pt>
                <c:pt idx="21">
                  <c:v>-0,12</c:v>
                </c:pt>
                <c:pt idx="22">
                  <c:v>-0,11</c:v>
                </c:pt>
                <c:pt idx="23">
                  <c:v>-0,09</c:v>
                </c:pt>
                <c:pt idx="24">
                  <c:v>-0,08</c:v>
                </c:pt>
                <c:pt idx="25">
                  <c:v>-0,07</c:v>
                </c:pt>
                <c:pt idx="26">
                  <c:v>-0,05</c:v>
                </c:pt>
                <c:pt idx="27">
                  <c:v>-0,04</c:v>
                </c:pt>
                <c:pt idx="28">
                  <c:v>-0,03</c:v>
                </c:pt>
                <c:pt idx="29">
                  <c:v>-0,01</c:v>
                </c:pt>
                <c:pt idx="30">
                  <c:v>0,00</c:v>
                </c:pt>
                <c:pt idx="31">
                  <c:v>0,01</c:v>
                </c:pt>
                <c:pt idx="32">
                  <c:v>0,03</c:v>
                </c:pt>
                <c:pt idx="33">
                  <c:v>0,04</c:v>
                </c:pt>
                <c:pt idx="34">
                  <c:v>0,05</c:v>
                </c:pt>
                <c:pt idx="35">
                  <c:v>0,07</c:v>
                </c:pt>
                <c:pt idx="36">
                  <c:v>0,08</c:v>
                </c:pt>
                <c:pt idx="37">
                  <c:v>0,09</c:v>
                </c:pt>
                <c:pt idx="38">
                  <c:v>0,11</c:v>
                </c:pt>
                <c:pt idx="39">
                  <c:v>0,12</c:v>
                </c:pt>
                <c:pt idx="40">
                  <c:v>0,13</c:v>
                </c:pt>
                <c:pt idx="41">
                  <c:v>0,14</c:v>
                </c:pt>
                <c:pt idx="42">
                  <c:v>0,16</c:v>
                </c:pt>
                <c:pt idx="43">
                  <c:v>0,17</c:v>
                </c:pt>
                <c:pt idx="44">
                  <c:v>0,18</c:v>
                </c:pt>
                <c:pt idx="45">
                  <c:v>0,20</c:v>
                </c:pt>
                <c:pt idx="46">
                  <c:v>0,21</c:v>
                </c:pt>
                <c:pt idx="47">
                  <c:v>0,22</c:v>
                </c:pt>
                <c:pt idx="48">
                  <c:v>0,24</c:v>
                </c:pt>
                <c:pt idx="49">
                  <c:v>0,25</c:v>
                </c:pt>
                <c:pt idx="50">
                  <c:v>0,26</c:v>
                </c:pt>
                <c:pt idx="51">
                  <c:v>0,28</c:v>
                </c:pt>
                <c:pt idx="52">
                  <c:v>0,29</c:v>
                </c:pt>
                <c:pt idx="53">
                  <c:v>0,30</c:v>
                </c:pt>
                <c:pt idx="54">
                  <c:v>0,32</c:v>
                </c:pt>
                <c:pt idx="55">
                  <c:v>0,33</c:v>
                </c:pt>
                <c:pt idx="56">
                  <c:v>0,34</c:v>
                </c:pt>
                <c:pt idx="57">
                  <c:v>0,36</c:v>
                </c:pt>
                <c:pt idx="58">
                  <c:v>0,37</c:v>
                </c:pt>
                <c:pt idx="59">
                  <c:v>0,38</c:v>
                </c:pt>
                <c:pt idx="60">
                  <c:v>0,40</c:v>
                </c:pt>
                <c:pt idx="61">
                  <c:v>0,41</c:v>
                </c:pt>
                <c:pt idx="62">
                  <c:v>0,42</c:v>
                </c:pt>
                <c:pt idx="63">
                  <c:v>0,43</c:v>
                </c:pt>
                <c:pt idx="64">
                  <c:v>0,45</c:v>
                </c:pt>
                <c:pt idx="65">
                  <c:v>0,46</c:v>
                </c:pt>
                <c:pt idx="66">
                  <c:v>0,47</c:v>
                </c:pt>
                <c:pt idx="67">
                  <c:v>0,49</c:v>
                </c:pt>
                <c:pt idx="68">
                  <c:v>0,50</c:v>
                </c:pt>
                <c:pt idx="69">
                  <c:v>0,51</c:v>
                </c:pt>
                <c:pt idx="70">
                  <c:v>0,53</c:v>
                </c:pt>
                <c:pt idx="71">
                  <c:v>0,54</c:v>
                </c:pt>
                <c:pt idx="72">
                  <c:v>0,55</c:v>
                </c:pt>
                <c:pt idx="73">
                  <c:v>0,57</c:v>
                </c:pt>
                <c:pt idx="74">
                  <c:v>0,58</c:v>
                </c:pt>
                <c:pt idx="75">
                  <c:v>0,59</c:v>
                </c:pt>
                <c:pt idx="76">
                  <c:v>0,61</c:v>
                </c:pt>
                <c:pt idx="77">
                  <c:v>0,62</c:v>
                </c:pt>
                <c:pt idx="78">
                  <c:v>0,63</c:v>
                </c:pt>
                <c:pt idx="79">
                  <c:v>0,65</c:v>
                </c:pt>
                <c:pt idx="80">
                  <c:v>0,66</c:v>
                </c:pt>
                <c:pt idx="81">
                  <c:v>0,67</c:v>
                </c:pt>
                <c:pt idx="82">
                  <c:v>0,69</c:v>
                </c:pt>
                <c:pt idx="83">
                  <c:v>0,70</c:v>
                </c:pt>
                <c:pt idx="84">
                  <c:v>0,71</c:v>
                </c:pt>
                <c:pt idx="85">
                  <c:v>0,72</c:v>
                </c:pt>
                <c:pt idx="86">
                  <c:v>0,74</c:v>
                </c:pt>
                <c:pt idx="87">
                  <c:v>0,75</c:v>
                </c:pt>
                <c:pt idx="88">
                  <c:v>0,76</c:v>
                </c:pt>
                <c:pt idx="89">
                  <c:v>0,78</c:v>
                </c:pt>
                <c:pt idx="90">
                  <c:v>0,79</c:v>
                </c:pt>
                <c:pt idx="91">
                  <c:v>0,80</c:v>
                </c:pt>
                <c:pt idx="92">
                  <c:v>0,82</c:v>
                </c:pt>
                <c:pt idx="93">
                  <c:v>0,83</c:v>
                </c:pt>
                <c:pt idx="94">
                  <c:v>0,84</c:v>
                </c:pt>
                <c:pt idx="95">
                  <c:v>0,86</c:v>
                </c:pt>
                <c:pt idx="96">
                  <c:v>0,87</c:v>
                </c:pt>
                <c:pt idx="97">
                  <c:v>0,88</c:v>
                </c:pt>
                <c:pt idx="98">
                  <c:v>0,90</c:v>
                </c:pt>
                <c:pt idx="99">
                  <c:v>0,91</c:v>
                </c:pt>
                <c:pt idx="100">
                  <c:v>y mayor...</c:v>
                </c:pt>
              </c:strCache>
            </c:strRef>
          </c:cat>
          <c:val>
            <c:numRef>
              <c:f>Informe_TIR!$E$93:$E$193</c:f>
              <c:numCache>
                <c:formatCode>General</c:formatCode>
                <c:ptCount val="10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3</c:v>
                </c:pt>
                <c:pt idx="6">
                  <c:v>5</c:v>
                </c:pt>
                <c:pt idx="7">
                  <c:v>6</c:v>
                </c:pt>
                <c:pt idx="8">
                  <c:v>11</c:v>
                </c:pt>
                <c:pt idx="9">
                  <c:v>12</c:v>
                </c:pt>
                <c:pt idx="10">
                  <c:v>12</c:v>
                </c:pt>
                <c:pt idx="11">
                  <c:v>22</c:v>
                </c:pt>
                <c:pt idx="12">
                  <c:v>16</c:v>
                </c:pt>
                <c:pt idx="13">
                  <c:v>15</c:v>
                </c:pt>
                <c:pt idx="14">
                  <c:v>27</c:v>
                </c:pt>
                <c:pt idx="15">
                  <c:v>18</c:v>
                </c:pt>
                <c:pt idx="16">
                  <c:v>26</c:v>
                </c:pt>
                <c:pt idx="17">
                  <c:v>36</c:v>
                </c:pt>
                <c:pt idx="18">
                  <c:v>40</c:v>
                </c:pt>
                <c:pt idx="19">
                  <c:v>51</c:v>
                </c:pt>
                <c:pt idx="20">
                  <c:v>59</c:v>
                </c:pt>
                <c:pt idx="21">
                  <c:v>58</c:v>
                </c:pt>
                <c:pt idx="22">
                  <c:v>70</c:v>
                </c:pt>
                <c:pt idx="23">
                  <c:v>67</c:v>
                </c:pt>
                <c:pt idx="24">
                  <c:v>92</c:v>
                </c:pt>
                <c:pt idx="25">
                  <c:v>87</c:v>
                </c:pt>
                <c:pt idx="26">
                  <c:v>96</c:v>
                </c:pt>
                <c:pt idx="27">
                  <c:v>95</c:v>
                </c:pt>
                <c:pt idx="28">
                  <c:v>137</c:v>
                </c:pt>
                <c:pt idx="29">
                  <c:v>119</c:v>
                </c:pt>
                <c:pt idx="30">
                  <c:v>136</c:v>
                </c:pt>
                <c:pt idx="31">
                  <c:v>132</c:v>
                </c:pt>
                <c:pt idx="32">
                  <c:v>144</c:v>
                </c:pt>
                <c:pt idx="33">
                  <c:v>146</c:v>
                </c:pt>
                <c:pt idx="34">
                  <c:v>160</c:v>
                </c:pt>
                <c:pt idx="35">
                  <c:v>191</c:v>
                </c:pt>
                <c:pt idx="36">
                  <c:v>184</c:v>
                </c:pt>
                <c:pt idx="37">
                  <c:v>176</c:v>
                </c:pt>
                <c:pt idx="38">
                  <c:v>188</c:v>
                </c:pt>
                <c:pt idx="39">
                  <c:v>247</c:v>
                </c:pt>
                <c:pt idx="40">
                  <c:v>298</c:v>
                </c:pt>
                <c:pt idx="41">
                  <c:v>248</c:v>
                </c:pt>
                <c:pt idx="42">
                  <c:v>233</c:v>
                </c:pt>
                <c:pt idx="43">
                  <c:v>210</c:v>
                </c:pt>
                <c:pt idx="44">
                  <c:v>214</c:v>
                </c:pt>
                <c:pt idx="45">
                  <c:v>244</c:v>
                </c:pt>
                <c:pt idx="46">
                  <c:v>275</c:v>
                </c:pt>
                <c:pt idx="47">
                  <c:v>229</c:v>
                </c:pt>
                <c:pt idx="48">
                  <c:v>213</c:v>
                </c:pt>
                <c:pt idx="49">
                  <c:v>258</c:v>
                </c:pt>
                <c:pt idx="50">
                  <c:v>223</c:v>
                </c:pt>
                <c:pt idx="51">
                  <c:v>248</c:v>
                </c:pt>
                <c:pt idx="52">
                  <c:v>249</c:v>
                </c:pt>
                <c:pt idx="53">
                  <c:v>256</c:v>
                </c:pt>
                <c:pt idx="54">
                  <c:v>205</c:v>
                </c:pt>
                <c:pt idx="55">
                  <c:v>260</c:v>
                </c:pt>
                <c:pt idx="56">
                  <c:v>227</c:v>
                </c:pt>
                <c:pt idx="57">
                  <c:v>234</c:v>
                </c:pt>
                <c:pt idx="58">
                  <c:v>226</c:v>
                </c:pt>
                <c:pt idx="59">
                  <c:v>225</c:v>
                </c:pt>
                <c:pt idx="60">
                  <c:v>204</c:v>
                </c:pt>
                <c:pt idx="61">
                  <c:v>201</c:v>
                </c:pt>
                <c:pt idx="62">
                  <c:v>176</c:v>
                </c:pt>
                <c:pt idx="63">
                  <c:v>164</c:v>
                </c:pt>
                <c:pt idx="64">
                  <c:v>199</c:v>
                </c:pt>
                <c:pt idx="65">
                  <c:v>172</c:v>
                </c:pt>
                <c:pt idx="66">
                  <c:v>161</c:v>
                </c:pt>
                <c:pt idx="67">
                  <c:v>123</c:v>
                </c:pt>
                <c:pt idx="68">
                  <c:v>115</c:v>
                </c:pt>
                <c:pt idx="69">
                  <c:v>119</c:v>
                </c:pt>
                <c:pt idx="70">
                  <c:v>98</c:v>
                </c:pt>
                <c:pt idx="71">
                  <c:v>106</c:v>
                </c:pt>
                <c:pt idx="72">
                  <c:v>75</c:v>
                </c:pt>
                <c:pt idx="73">
                  <c:v>72</c:v>
                </c:pt>
                <c:pt idx="74">
                  <c:v>54</c:v>
                </c:pt>
                <c:pt idx="75">
                  <c:v>69</c:v>
                </c:pt>
                <c:pt idx="76">
                  <c:v>41</c:v>
                </c:pt>
                <c:pt idx="77">
                  <c:v>40</c:v>
                </c:pt>
                <c:pt idx="78">
                  <c:v>19</c:v>
                </c:pt>
                <c:pt idx="79">
                  <c:v>14</c:v>
                </c:pt>
                <c:pt idx="80">
                  <c:v>18</c:v>
                </c:pt>
                <c:pt idx="81">
                  <c:v>18</c:v>
                </c:pt>
                <c:pt idx="82">
                  <c:v>26</c:v>
                </c:pt>
                <c:pt idx="83">
                  <c:v>9</c:v>
                </c:pt>
                <c:pt idx="84">
                  <c:v>5</c:v>
                </c:pt>
                <c:pt idx="85">
                  <c:v>8</c:v>
                </c:pt>
                <c:pt idx="86">
                  <c:v>5</c:v>
                </c:pt>
                <c:pt idx="87">
                  <c:v>7</c:v>
                </c:pt>
                <c:pt idx="88">
                  <c:v>4</c:v>
                </c:pt>
                <c:pt idx="89">
                  <c:v>2</c:v>
                </c:pt>
                <c:pt idx="90">
                  <c:v>5</c:v>
                </c:pt>
                <c:pt idx="91">
                  <c:v>2</c:v>
                </c:pt>
                <c:pt idx="92">
                  <c:v>0</c:v>
                </c:pt>
                <c:pt idx="93">
                  <c:v>1</c:v>
                </c:pt>
                <c:pt idx="94">
                  <c:v>0</c:v>
                </c:pt>
                <c:pt idx="95">
                  <c:v>1</c:v>
                </c:pt>
                <c:pt idx="96">
                  <c:v>1</c:v>
                </c:pt>
                <c:pt idx="97">
                  <c:v>0</c:v>
                </c:pt>
                <c:pt idx="98">
                  <c:v>1</c:v>
                </c:pt>
                <c:pt idx="99">
                  <c:v>0</c:v>
                </c:pt>
                <c:pt idx="10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4B-4A97-A40C-DDB166F842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492974848"/>
        <c:axId val="492976768"/>
      </c:barChart>
      <c:catAx>
        <c:axId val="4929748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CO"/>
                  <a:t>Clase</a:t>
                </a:r>
              </a:p>
            </c:rich>
          </c:tx>
          <c:layout>
            <c:manualLayout>
              <c:xMode val="edge"/>
              <c:yMode val="edge"/>
              <c:x val="0.47029288557473364"/>
              <c:y val="0.88688482060846574"/>
            </c:manualLayout>
          </c:layout>
          <c:overlay val="0"/>
        </c:title>
        <c:numFmt formatCode="General" sourceLinked="0"/>
        <c:majorTickMark val="out"/>
        <c:minorTickMark val="none"/>
        <c:tickLblPos val="low"/>
        <c:txPr>
          <a:bodyPr rot="-2700000" vert="horz"/>
          <a:lstStyle/>
          <a:p>
            <a:pPr>
              <a:defRPr/>
            </a:pPr>
            <a:endParaRPr lang="es-CO"/>
          </a:p>
        </c:txPr>
        <c:crossAx val="492976768"/>
        <c:crosses val="autoZero"/>
        <c:auto val="1"/>
        <c:lblAlgn val="ctr"/>
        <c:lblOffset val="100"/>
        <c:noMultiLvlLbl val="0"/>
      </c:catAx>
      <c:valAx>
        <c:axId val="49297676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CO"/>
                  <a:t>Frecuencia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9297484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4176937651005545"/>
          <c:y val="0.82649876245433707"/>
          <c:w val="0.15046296296296297"/>
          <c:h val="5.8296127932462048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23"/>
    </mc:Choice>
    <mc:Fallback>
      <c:style val="23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Output Variable: TIR</a:t>
            </a:r>
          </a:p>
        </c:rich>
      </c:tx>
      <c:layout/>
      <c:overlay val="0"/>
    </c:title>
    <c:autoTitleDeleted val="0"/>
    <c:plotArea>
      <c:layout>
        <c:manualLayout>
          <c:xMode val="edge"/>
          <c:yMode val="edge"/>
          <c:x val="5.9027777777777776E-2"/>
          <c:y val="0.1161512027491409"/>
          <c:w val="0.85879629629629628"/>
          <c:h val="0.71730524663798467"/>
        </c:manualLayout>
      </c:layout>
      <c:lineChart>
        <c:grouping val="standard"/>
        <c:varyColors val="0"/>
        <c:ser>
          <c:idx val="1"/>
          <c:order val="0"/>
          <c:tx>
            <c:v>% acumulado</c:v>
          </c:tx>
          <c:cat>
            <c:strRef>
              <c:f>Informe_TIR!$D$93:$D$193</c:f>
              <c:strCache>
                <c:ptCount val="101"/>
                <c:pt idx="0">
                  <c:v>-0,40</c:v>
                </c:pt>
                <c:pt idx="1">
                  <c:v>-0,38</c:v>
                </c:pt>
                <c:pt idx="2">
                  <c:v>-0,37</c:v>
                </c:pt>
                <c:pt idx="3">
                  <c:v>-0,36</c:v>
                </c:pt>
                <c:pt idx="4">
                  <c:v>-0,34</c:v>
                </c:pt>
                <c:pt idx="5">
                  <c:v>-0,33</c:v>
                </c:pt>
                <c:pt idx="6">
                  <c:v>-0,32</c:v>
                </c:pt>
                <c:pt idx="7">
                  <c:v>-0,30</c:v>
                </c:pt>
                <c:pt idx="8">
                  <c:v>-0,29</c:v>
                </c:pt>
                <c:pt idx="9">
                  <c:v>-0,28</c:v>
                </c:pt>
                <c:pt idx="10">
                  <c:v>-0,26</c:v>
                </c:pt>
                <c:pt idx="11">
                  <c:v>-0,25</c:v>
                </c:pt>
                <c:pt idx="12">
                  <c:v>-0,24</c:v>
                </c:pt>
                <c:pt idx="13">
                  <c:v>-0,22</c:v>
                </c:pt>
                <c:pt idx="14">
                  <c:v>-0,21</c:v>
                </c:pt>
                <c:pt idx="15">
                  <c:v>-0,20</c:v>
                </c:pt>
                <c:pt idx="16">
                  <c:v>-0,18</c:v>
                </c:pt>
                <c:pt idx="17">
                  <c:v>-0,17</c:v>
                </c:pt>
                <c:pt idx="18">
                  <c:v>-0,16</c:v>
                </c:pt>
                <c:pt idx="19">
                  <c:v>-0,15</c:v>
                </c:pt>
                <c:pt idx="20">
                  <c:v>-0,13</c:v>
                </c:pt>
                <c:pt idx="21">
                  <c:v>-0,12</c:v>
                </c:pt>
                <c:pt idx="22">
                  <c:v>-0,11</c:v>
                </c:pt>
                <c:pt idx="23">
                  <c:v>-0,09</c:v>
                </c:pt>
                <c:pt idx="24">
                  <c:v>-0,08</c:v>
                </c:pt>
                <c:pt idx="25">
                  <c:v>-0,07</c:v>
                </c:pt>
                <c:pt idx="26">
                  <c:v>-0,05</c:v>
                </c:pt>
                <c:pt idx="27">
                  <c:v>-0,04</c:v>
                </c:pt>
                <c:pt idx="28">
                  <c:v>-0,03</c:v>
                </c:pt>
                <c:pt idx="29">
                  <c:v>-0,01</c:v>
                </c:pt>
                <c:pt idx="30">
                  <c:v>0,00</c:v>
                </c:pt>
                <c:pt idx="31">
                  <c:v>0,01</c:v>
                </c:pt>
                <c:pt idx="32">
                  <c:v>0,03</c:v>
                </c:pt>
                <c:pt idx="33">
                  <c:v>0,04</c:v>
                </c:pt>
                <c:pt idx="34">
                  <c:v>0,05</c:v>
                </c:pt>
                <c:pt idx="35">
                  <c:v>0,07</c:v>
                </c:pt>
                <c:pt idx="36">
                  <c:v>0,08</c:v>
                </c:pt>
                <c:pt idx="37">
                  <c:v>0,09</c:v>
                </c:pt>
                <c:pt idx="38">
                  <c:v>0,11</c:v>
                </c:pt>
                <c:pt idx="39">
                  <c:v>0,12</c:v>
                </c:pt>
                <c:pt idx="40">
                  <c:v>0,13</c:v>
                </c:pt>
                <c:pt idx="41">
                  <c:v>0,14</c:v>
                </c:pt>
                <c:pt idx="42">
                  <c:v>0,16</c:v>
                </c:pt>
                <c:pt idx="43">
                  <c:v>0,17</c:v>
                </c:pt>
                <c:pt idx="44">
                  <c:v>0,18</c:v>
                </c:pt>
                <c:pt idx="45">
                  <c:v>0,20</c:v>
                </c:pt>
                <c:pt idx="46">
                  <c:v>0,21</c:v>
                </c:pt>
                <c:pt idx="47">
                  <c:v>0,22</c:v>
                </c:pt>
                <c:pt idx="48">
                  <c:v>0,24</c:v>
                </c:pt>
                <c:pt idx="49">
                  <c:v>0,25</c:v>
                </c:pt>
                <c:pt idx="50">
                  <c:v>0,26</c:v>
                </c:pt>
                <c:pt idx="51">
                  <c:v>0,28</c:v>
                </c:pt>
                <c:pt idx="52">
                  <c:v>0,29</c:v>
                </c:pt>
                <c:pt idx="53">
                  <c:v>0,30</c:v>
                </c:pt>
                <c:pt idx="54">
                  <c:v>0,32</c:v>
                </c:pt>
                <c:pt idx="55">
                  <c:v>0,33</c:v>
                </c:pt>
                <c:pt idx="56">
                  <c:v>0,34</c:v>
                </c:pt>
                <c:pt idx="57">
                  <c:v>0,36</c:v>
                </c:pt>
                <c:pt idx="58">
                  <c:v>0,37</c:v>
                </c:pt>
                <c:pt idx="59">
                  <c:v>0,38</c:v>
                </c:pt>
                <c:pt idx="60">
                  <c:v>0,40</c:v>
                </c:pt>
                <c:pt idx="61">
                  <c:v>0,41</c:v>
                </c:pt>
                <c:pt idx="62">
                  <c:v>0,42</c:v>
                </c:pt>
                <c:pt idx="63">
                  <c:v>0,43</c:v>
                </c:pt>
                <c:pt idx="64">
                  <c:v>0,45</c:v>
                </c:pt>
                <c:pt idx="65">
                  <c:v>0,46</c:v>
                </c:pt>
                <c:pt idx="66">
                  <c:v>0,47</c:v>
                </c:pt>
                <c:pt idx="67">
                  <c:v>0,49</c:v>
                </c:pt>
                <c:pt idx="68">
                  <c:v>0,50</c:v>
                </c:pt>
                <c:pt idx="69">
                  <c:v>0,51</c:v>
                </c:pt>
                <c:pt idx="70">
                  <c:v>0,53</c:v>
                </c:pt>
                <c:pt idx="71">
                  <c:v>0,54</c:v>
                </c:pt>
                <c:pt idx="72">
                  <c:v>0,55</c:v>
                </c:pt>
                <c:pt idx="73">
                  <c:v>0,57</c:v>
                </c:pt>
                <c:pt idx="74">
                  <c:v>0,58</c:v>
                </c:pt>
                <c:pt idx="75">
                  <c:v>0,59</c:v>
                </c:pt>
                <c:pt idx="76">
                  <c:v>0,61</c:v>
                </c:pt>
                <c:pt idx="77">
                  <c:v>0,62</c:v>
                </c:pt>
                <c:pt idx="78">
                  <c:v>0,63</c:v>
                </c:pt>
                <c:pt idx="79">
                  <c:v>0,65</c:v>
                </c:pt>
                <c:pt idx="80">
                  <c:v>0,66</c:v>
                </c:pt>
                <c:pt idx="81">
                  <c:v>0,67</c:v>
                </c:pt>
                <c:pt idx="82">
                  <c:v>0,69</c:v>
                </c:pt>
                <c:pt idx="83">
                  <c:v>0,70</c:v>
                </c:pt>
                <c:pt idx="84">
                  <c:v>0,71</c:v>
                </c:pt>
                <c:pt idx="85">
                  <c:v>0,72</c:v>
                </c:pt>
                <c:pt idx="86">
                  <c:v>0,74</c:v>
                </c:pt>
                <c:pt idx="87">
                  <c:v>0,75</c:v>
                </c:pt>
                <c:pt idx="88">
                  <c:v>0,76</c:v>
                </c:pt>
                <c:pt idx="89">
                  <c:v>0,78</c:v>
                </c:pt>
                <c:pt idx="90">
                  <c:v>0,79</c:v>
                </c:pt>
                <c:pt idx="91">
                  <c:v>0,80</c:v>
                </c:pt>
                <c:pt idx="92">
                  <c:v>0,82</c:v>
                </c:pt>
                <c:pt idx="93">
                  <c:v>0,83</c:v>
                </c:pt>
                <c:pt idx="94">
                  <c:v>0,84</c:v>
                </c:pt>
                <c:pt idx="95">
                  <c:v>0,86</c:v>
                </c:pt>
                <c:pt idx="96">
                  <c:v>0,87</c:v>
                </c:pt>
                <c:pt idx="97">
                  <c:v>0,88</c:v>
                </c:pt>
                <c:pt idx="98">
                  <c:v>0,90</c:v>
                </c:pt>
                <c:pt idx="99">
                  <c:v>0,91</c:v>
                </c:pt>
                <c:pt idx="100">
                  <c:v>y mayor...</c:v>
                </c:pt>
              </c:strCache>
            </c:strRef>
          </c:cat>
          <c:val>
            <c:numRef>
              <c:f>Informe_TIR!$F$93:$F$193</c:f>
              <c:numCache>
                <c:formatCode>0.00%</c:formatCode>
                <c:ptCount val="101"/>
                <c:pt idx="0">
                  <c:v>1E-4</c:v>
                </c:pt>
                <c:pt idx="1">
                  <c:v>2.0000000000000001E-4</c:v>
                </c:pt>
                <c:pt idx="2">
                  <c:v>2.9999999999999997E-4</c:v>
                </c:pt>
                <c:pt idx="3">
                  <c:v>4.0000000000000002E-4</c:v>
                </c:pt>
                <c:pt idx="4">
                  <c:v>4.0000000000000002E-4</c:v>
                </c:pt>
                <c:pt idx="5">
                  <c:v>6.9999999999999999E-4</c:v>
                </c:pt>
                <c:pt idx="6">
                  <c:v>1.1999999999999999E-3</c:v>
                </c:pt>
                <c:pt idx="7">
                  <c:v>1.8E-3</c:v>
                </c:pt>
                <c:pt idx="8">
                  <c:v>2.8999999999999998E-3</c:v>
                </c:pt>
                <c:pt idx="9">
                  <c:v>4.1000000000000003E-3</c:v>
                </c:pt>
                <c:pt idx="10">
                  <c:v>5.3E-3</c:v>
                </c:pt>
                <c:pt idx="11">
                  <c:v>7.4999999999999997E-3</c:v>
                </c:pt>
                <c:pt idx="12">
                  <c:v>9.1000000000000004E-3</c:v>
                </c:pt>
                <c:pt idx="13">
                  <c:v>1.06E-2</c:v>
                </c:pt>
                <c:pt idx="14">
                  <c:v>1.3299999999999999E-2</c:v>
                </c:pt>
                <c:pt idx="15">
                  <c:v>1.5100000000000001E-2</c:v>
                </c:pt>
                <c:pt idx="16">
                  <c:v>1.77E-2</c:v>
                </c:pt>
                <c:pt idx="17">
                  <c:v>2.1299999999999999E-2</c:v>
                </c:pt>
                <c:pt idx="18">
                  <c:v>2.53E-2</c:v>
                </c:pt>
                <c:pt idx="19">
                  <c:v>3.04E-2</c:v>
                </c:pt>
                <c:pt idx="20">
                  <c:v>3.6299999999999999E-2</c:v>
                </c:pt>
                <c:pt idx="21">
                  <c:v>4.2099999999999999E-2</c:v>
                </c:pt>
                <c:pt idx="22">
                  <c:v>4.9099999999999998E-2</c:v>
                </c:pt>
                <c:pt idx="23">
                  <c:v>5.5800000000000002E-2</c:v>
                </c:pt>
                <c:pt idx="24">
                  <c:v>6.5000000000000002E-2</c:v>
                </c:pt>
                <c:pt idx="25">
                  <c:v>7.3700000000000002E-2</c:v>
                </c:pt>
                <c:pt idx="26">
                  <c:v>8.3299999999999999E-2</c:v>
                </c:pt>
                <c:pt idx="27">
                  <c:v>9.2799999999999994E-2</c:v>
                </c:pt>
                <c:pt idx="28">
                  <c:v>0.1065</c:v>
                </c:pt>
                <c:pt idx="29">
                  <c:v>0.11840000000000001</c:v>
                </c:pt>
                <c:pt idx="30">
                  <c:v>0.13200000000000001</c:v>
                </c:pt>
                <c:pt idx="31">
                  <c:v>0.1452</c:v>
                </c:pt>
                <c:pt idx="32">
                  <c:v>0.15959999999999999</c:v>
                </c:pt>
                <c:pt idx="33">
                  <c:v>0.17419999999999999</c:v>
                </c:pt>
                <c:pt idx="34">
                  <c:v>0.19020000000000001</c:v>
                </c:pt>
                <c:pt idx="35">
                  <c:v>0.20930000000000001</c:v>
                </c:pt>
                <c:pt idx="36">
                  <c:v>0.22770000000000001</c:v>
                </c:pt>
                <c:pt idx="37">
                  <c:v>0.24529999999999999</c:v>
                </c:pt>
                <c:pt idx="38">
                  <c:v>0.2641</c:v>
                </c:pt>
                <c:pt idx="39">
                  <c:v>0.2888</c:v>
                </c:pt>
                <c:pt idx="40">
                  <c:v>0.31859999999999999</c:v>
                </c:pt>
                <c:pt idx="41">
                  <c:v>0.34339999999999998</c:v>
                </c:pt>
                <c:pt idx="42">
                  <c:v>0.36670000000000003</c:v>
                </c:pt>
                <c:pt idx="43">
                  <c:v>0.38769999999999999</c:v>
                </c:pt>
                <c:pt idx="44">
                  <c:v>0.40910000000000002</c:v>
                </c:pt>
                <c:pt idx="45">
                  <c:v>0.4335</c:v>
                </c:pt>
                <c:pt idx="46">
                  <c:v>0.46100000000000002</c:v>
                </c:pt>
                <c:pt idx="47">
                  <c:v>0.4839</c:v>
                </c:pt>
                <c:pt idx="48">
                  <c:v>0.50519999999999998</c:v>
                </c:pt>
                <c:pt idx="49">
                  <c:v>0.53100000000000003</c:v>
                </c:pt>
                <c:pt idx="50">
                  <c:v>0.55330000000000001</c:v>
                </c:pt>
                <c:pt idx="51">
                  <c:v>0.57809999999999995</c:v>
                </c:pt>
                <c:pt idx="52">
                  <c:v>0.60299999999999998</c:v>
                </c:pt>
                <c:pt idx="53">
                  <c:v>0.62860000000000005</c:v>
                </c:pt>
                <c:pt idx="54">
                  <c:v>0.64910000000000001</c:v>
                </c:pt>
                <c:pt idx="55">
                  <c:v>0.67510000000000003</c:v>
                </c:pt>
                <c:pt idx="56">
                  <c:v>0.69779999999999998</c:v>
                </c:pt>
                <c:pt idx="57">
                  <c:v>0.72119999999999995</c:v>
                </c:pt>
                <c:pt idx="58">
                  <c:v>0.74380000000000002</c:v>
                </c:pt>
                <c:pt idx="59">
                  <c:v>0.76629999999999998</c:v>
                </c:pt>
                <c:pt idx="60">
                  <c:v>0.78669999999999995</c:v>
                </c:pt>
                <c:pt idx="61">
                  <c:v>0.80679999999999996</c:v>
                </c:pt>
                <c:pt idx="62">
                  <c:v>0.82440000000000002</c:v>
                </c:pt>
                <c:pt idx="63">
                  <c:v>0.84079999999999999</c:v>
                </c:pt>
                <c:pt idx="64">
                  <c:v>0.86070000000000002</c:v>
                </c:pt>
                <c:pt idx="65">
                  <c:v>0.87790000000000001</c:v>
                </c:pt>
                <c:pt idx="66">
                  <c:v>0.89400000000000002</c:v>
                </c:pt>
                <c:pt idx="67">
                  <c:v>0.90629999999999999</c:v>
                </c:pt>
                <c:pt idx="68">
                  <c:v>0.91779999999999995</c:v>
                </c:pt>
                <c:pt idx="69">
                  <c:v>0.92969999999999997</c:v>
                </c:pt>
                <c:pt idx="70">
                  <c:v>0.9395</c:v>
                </c:pt>
                <c:pt idx="71">
                  <c:v>0.95009999999999994</c:v>
                </c:pt>
                <c:pt idx="72">
                  <c:v>0.95760000000000001</c:v>
                </c:pt>
                <c:pt idx="73">
                  <c:v>0.96479999999999999</c:v>
                </c:pt>
                <c:pt idx="74">
                  <c:v>0.97019999999999995</c:v>
                </c:pt>
                <c:pt idx="75">
                  <c:v>0.97709999999999997</c:v>
                </c:pt>
                <c:pt idx="76">
                  <c:v>0.98119999999999996</c:v>
                </c:pt>
                <c:pt idx="77">
                  <c:v>0.98519999999999996</c:v>
                </c:pt>
                <c:pt idx="78">
                  <c:v>0.98709999999999998</c:v>
                </c:pt>
                <c:pt idx="79">
                  <c:v>0.98850000000000005</c:v>
                </c:pt>
                <c:pt idx="80">
                  <c:v>0.99029999999999996</c:v>
                </c:pt>
                <c:pt idx="81">
                  <c:v>0.99209999999999998</c:v>
                </c:pt>
                <c:pt idx="82">
                  <c:v>0.99470000000000003</c:v>
                </c:pt>
                <c:pt idx="83">
                  <c:v>0.99560000000000004</c:v>
                </c:pt>
                <c:pt idx="84">
                  <c:v>0.99609999999999999</c:v>
                </c:pt>
                <c:pt idx="85">
                  <c:v>0.99690000000000001</c:v>
                </c:pt>
                <c:pt idx="86">
                  <c:v>0.99739999999999995</c:v>
                </c:pt>
                <c:pt idx="87">
                  <c:v>0.99809999999999999</c:v>
                </c:pt>
                <c:pt idx="88">
                  <c:v>0.99850000000000005</c:v>
                </c:pt>
                <c:pt idx="89">
                  <c:v>0.99870000000000003</c:v>
                </c:pt>
                <c:pt idx="90">
                  <c:v>0.99919999999999998</c:v>
                </c:pt>
                <c:pt idx="91">
                  <c:v>0.99939999999999996</c:v>
                </c:pt>
                <c:pt idx="92">
                  <c:v>0.99939999999999996</c:v>
                </c:pt>
                <c:pt idx="93">
                  <c:v>0.99950000000000006</c:v>
                </c:pt>
                <c:pt idx="94">
                  <c:v>0.99950000000000006</c:v>
                </c:pt>
                <c:pt idx="95">
                  <c:v>0.99960000000000004</c:v>
                </c:pt>
                <c:pt idx="96">
                  <c:v>0.99970000000000003</c:v>
                </c:pt>
                <c:pt idx="97">
                  <c:v>0.99970000000000003</c:v>
                </c:pt>
                <c:pt idx="98">
                  <c:v>0.99980000000000002</c:v>
                </c:pt>
                <c:pt idx="99">
                  <c:v>0.99980000000000002</c:v>
                </c:pt>
                <c:pt idx="10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88-44C5-8E0D-7521B4340A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4883584"/>
        <c:axId val="494885504"/>
      </c:lineChart>
      <c:catAx>
        <c:axId val="4948835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CO"/>
                  <a:t>Clase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 rot="-2700000" vert="horz"/>
          <a:lstStyle/>
          <a:p>
            <a:pPr>
              <a:defRPr/>
            </a:pPr>
            <a:endParaRPr lang="es-CO"/>
          </a:p>
        </c:txPr>
        <c:crossAx val="494885504"/>
        <c:crosses val="autoZero"/>
        <c:auto val="1"/>
        <c:lblAlgn val="ctr"/>
        <c:lblOffset val="100"/>
        <c:noMultiLvlLbl val="0"/>
      </c:catAx>
      <c:valAx>
        <c:axId val="49488550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Cum. Prob.</a:t>
                </a:r>
              </a:p>
            </c:rich>
          </c:tx>
          <c:layout/>
          <c:overlay val="0"/>
        </c:title>
        <c:numFmt formatCode="0.00%" sourceLinked="1"/>
        <c:majorTickMark val="out"/>
        <c:minorTickMark val="none"/>
        <c:tickLblPos val="nextTo"/>
        <c:crossAx val="49488358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9814814814814814"/>
          <c:y val="0.89347079037800692"/>
          <c:w val="0.20833333333333334"/>
          <c:h val="5.8296127932462048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4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4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790575</xdr:colOff>
      <xdr:row>6</xdr:row>
      <xdr:rowOff>100012</xdr:rowOff>
    </xdr:from>
    <xdr:to>
      <xdr:col>16</xdr:col>
      <xdr:colOff>504825</xdr:colOff>
      <xdr:row>19</xdr:row>
      <xdr:rowOff>176212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200025</xdr:colOff>
      <xdr:row>15</xdr:row>
      <xdr:rowOff>57150</xdr:rowOff>
    </xdr:from>
    <xdr:to>
      <xdr:col>5</xdr:col>
      <xdr:colOff>685292</xdr:colOff>
      <xdr:row>18</xdr:row>
      <xdr:rowOff>152313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3076575"/>
          <a:ext cx="3752342" cy="66666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209176</xdr:colOff>
      <xdr:row>43</xdr:row>
      <xdr:rowOff>141942</xdr:rowOff>
    </xdr:from>
    <xdr:to>
      <xdr:col>17</xdr:col>
      <xdr:colOff>209176</xdr:colOff>
      <xdr:row>64</xdr:row>
      <xdr:rowOff>59766</xdr:rowOff>
    </xdr:to>
    <xdr:graphicFrame macro="">
      <xdr:nvGraphicFramePr>
        <xdr:cNvPr id="5" name="1 Gráfico">
          <a:extLst>
            <a:ext uri="{FF2B5EF4-FFF2-40B4-BE49-F238E27FC236}">
              <a16:creationId xmlns:a16="http://schemas.microsoft.com/office/drawing/2014/main" id="{48D4D994-6C5A-4BD6-BCAC-5EF6145CB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268940</xdr:colOff>
      <xdr:row>65</xdr:row>
      <xdr:rowOff>74705</xdr:rowOff>
    </xdr:from>
    <xdr:to>
      <xdr:col>17</xdr:col>
      <xdr:colOff>292100</xdr:colOff>
      <xdr:row>81</xdr:row>
      <xdr:rowOff>141940</xdr:rowOff>
    </xdr:to>
    <xdr:graphicFrame macro="">
      <xdr:nvGraphicFramePr>
        <xdr:cNvPr id="6" name="1 Gráfico">
          <a:extLst>
            <a:ext uri="{FF2B5EF4-FFF2-40B4-BE49-F238E27FC236}">
              <a16:creationId xmlns:a16="http://schemas.microsoft.com/office/drawing/2014/main" id="{1C8BFB62-656A-478C-9732-47746C8E26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6350</xdr:colOff>
      <xdr:row>9</xdr:row>
      <xdr:rowOff>82551</xdr:rowOff>
    </xdr:from>
    <xdr:to>
      <xdr:col>8</xdr:col>
      <xdr:colOff>320734</xdr:colOff>
      <xdr:row>17</xdr:row>
      <xdr:rowOff>34115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2050" y="1949451"/>
          <a:ext cx="5351802" cy="1424764"/>
        </a:xfrm>
        <a:prstGeom prst="rect">
          <a:avLst/>
        </a:prstGeom>
      </xdr:spPr>
    </xdr:pic>
    <xdr:clientData/>
  </xdr:twoCellAnchor>
  <xdr:twoCellAnchor editAs="oneCell">
    <xdr:from>
      <xdr:col>0</xdr:col>
      <xdr:colOff>377265</xdr:colOff>
      <xdr:row>57</xdr:row>
      <xdr:rowOff>96419</xdr:rowOff>
    </xdr:from>
    <xdr:to>
      <xdr:col>8</xdr:col>
      <xdr:colOff>268941</xdr:colOff>
      <xdr:row>66</xdr:row>
      <xdr:rowOff>153431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77265" y="11974654"/>
          <a:ext cx="6084794" cy="1737895"/>
        </a:xfrm>
        <a:prstGeom prst="rect">
          <a:avLst/>
        </a:prstGeom>
      </xdr:spPr>
    </xdr:pic>
    <xdr:clientData/>
  </xdr:twoCellAnchor>
  <xdr:twoCellAnchor editAs="oneCell">
    <xdr:from>
      <xdr:col>0</xdr:col>
      <xdr:colOff>319238</xdr:colOff>
      <xdr:row>35</xdr:row>
      <xdr:rowOff>56029</xdr:rowOff>
    </xdr:from>
    <xdr:to>
      <xdr:col>7</xdr:col>
      <xdr:colOff>728382</xdr:colOff>
      <xdr:row>43</xdr:row>
      <xdr:rowOff>111692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19238" y="6757147"/>
          <a:ext cx="5776762" cy="157966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196850</xdr:colOff>
      <xdr:row>1</xdr:row>
      <xdr:rowOff>28575</xdr:rowOff>
    </xdr:from>
    <xdr:to>
      <xdr:col>9</xdr:col>
      <xdr:colOff>349250</xdr:colOff>
      <xdr:row>20</xdr:row>
      <xdr:rowOff>76200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180975</xdr:colOff>
      <xdr:row>21</xdr:row>
      <xdr:rowOff>73025</xdr:rowOff>
    </xdr:from>
    <xdr:to>
      <xdr:col>9</xdr:col>
      <xdr:colOff>333375</xdr:colOff>
      <xdr:row>40</xdr:row>
      <xdr:rowOff>149225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127000</xdr:colOff>
      <xdr:row>41</xdr:row>
      <xdr:rowOff>9525</xdr:rowOff>
    </xdr:from>
    <xdr:to>
      <xdr:col>9</xdr:col>
      <xdr:colOff>279400</xdr:colOff>
      <xdr:row>60</xdr:row>
      <xdr:rowOff>85725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161925</xdr:colOff>
      <xdr:row>61</xdr:row>
      <xdr:rowOff>180975</xdr:rowOff>
    </xdr:from>
    <xdr:to>
      <xdr:col>9</xdr:col>
      <xdr:colOff>314325</xdr:colOff>
      <xdr:row>81</xdr:row>
      <xdr:rowOff>66675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196850</xdr:colOff>
      <xdr:row>1</xdr:row>
      <xdr:rowOff>28575</xdr:rowOff>
    </xdr:from>
    <xdr:to>
      <xdr:col>9</xdr:col>
      <xdr:colOff>349250</xdr:colOff>
      <xdr:row>20</xdr:row>
      <xdr:rowOff>76200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180975</xdr:colOff>
      <xdr:row>21</xdr:row>
      <xdr:rowOff>73025</xdr:rowOff>
    </xdr:from>
    <xdr:to>
      <xdr:col>9</xdr:col>
      <xdr:colOff>333375</xdr:colOff>
      <xdr:row>40</xdr:row>
      <xdr:rowOff>149225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127000</xdr:colOff>
      <xdr:row>41</xdr:row>
      <xdr:rowOff>9525</xdr:rowOff>
    </xdr:from>
    <xdr:to>
      <xdr:col>9</xdr:col>
      <xdr:colOff>279400</xdr:colOff>
      <xdr:row>60</xdr:row>
      <xdr:rowOff>85725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161925</xdr:colOff>
      <xdr:row>61</xdr:row>
      <xdr:rowOff>180975</xdr:rowOff>
    </xdr:from>
    <xdr:to>
      <xdr:col>9</xdr:col>
      <xdr:colOff>314325</xdr:colOff>
      <xdr:row>81</xdr:row>
      <xdr:rowOff>66675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anc/Documents/3.%20MAESTRIA%20GERENCIA%20DE%20INGENIER&#205;A/CICLO_3/III%20GERENCIA%20FINANCIERA%20PARA%20INGENIEROS/CASO%20%23%20FINAL/Caso_Final_GF_VI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puestos_Observaciones"/>
      <sheetName val="CB_DATA_"/>
      <sheetName val="Datos_Entrada"/>
      <sheetName val="Cálculo_WACC"/>
      <sheetName val="PyG"/>
      <sheetName val="Análisis_Activos"/>
      <sheetName val="FCL"/>
      <sheetName val="Análisis_Financiación"/>
      <sheetName val="FCI"/>
    </sheetNames>
    <sheetDataSet>
      <sheetData sheetId="0"/>
      <sheetData sheetId="1"/>
      <sheetData sheetId="2">
        <row r="60">
          <cell r="D60">
            <v>873.60000000000014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movilidadbogota.gov.co/web/SIMUR/ARCHIVOS/Movilidad_Cifras_2015_V4_marzo2017.pdf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93"/>
  <sheetViews>
    <sheetView showGridLines="0" showRowColHeaders="0" tabSelected="1" zoomScale="85" zoomScaleNormal="85" workbookViewId="0">
      <pane ySplit="2" topLeftCell="A3" activePane="bottomLeft" state="frozen"/>
      <selection pane="bottomLeft" activeCell="G20" sqref="G20"/>
    </sheetView>
  </sheetViews>
  <sheetFormatPr baseColWidth="10" defaultColWidth="11.42578125" defaultRowHeight="15"/>
  <cols>
    <col min="1" max="1" width="4.7109375" style="8" customWidth="1"/>
    <col min="2" max="2" width="47.28515625" style="8" customWidth="1"/>
    <col min="3" max="3" width="10.85546875" style="8" customWidth="1"/>
    <col min="4" max="4" width="14.140625" style="8" bestFit="1" customWidth="1"/>
    <col min="5" max="5" width="17.85546875" style="8" customWidth="1"/>
    <col min="6" max="6" width="36.140625" style="8" customWidth="1"/>
    <col min="7" max="7" width="4.28515625" style="8" customWidth="1"/>
    <col min="8" max="8" width="16.7109375" style="8" bestFit="1" customWidth="1"/>
    <col min="9" max="10" width="11.42578125" style="8"/>
    <col min="11" max="11" width="14.5703125" style="8" bestFit="1" customWidth="1"/>
    <col min="12" max="15" width="11.42578125" style="8"/>
    <col min="16" max="17" width="11.5703125" style="8" bestFit="1" customWidth="1"/>
    <col min="18" max="20" width="11.42578125" style="8"/>
    <col min="21" max="22" width="11.5703125" style="8" bestFit="1" customWidth="1"/>
    <col min="23" max="23" width="11.42578125" style="8"/>
    <col min="24" max="24" width="11.5703125" style="8" bestFit="1" customWidth="1"/>
    <col min="25" max="27" width="11.42578125" style="8"/>
    <col min="28" max="28" width="11.5703125" style="8" bestFit="1" customWidth="1"/>
    <col min="29" max="16384" width="11.42578125" style="8"/>
  </cols>
  <sheetData>
    <row r="2" spans="2:9" ht="30.75">
      <c r="B2" s="4" t="s">
        <v>216</v>
      </c>
    </row>
    <row r="3" spans="2:9" ht="5.45" customHeight="1"/>
    <row r="4" spans="2:9" ht="15.75">
      <c r="B4" s="5" t="s">
        <v>141</v>
      </c>
      <c r="C4" s="6"/>
      <c r="D4" s="6"/>
      <c r="E4" s="6"/>
      <c r="F4" s="7"/>
      <c r="G4" s="7"/>
    </row>
    <row r="5" spans="2:9">
      <c r="B5" s="171" t="s">
        <v>279</v>
      </c>
      <c r="C5" s="176">
        <v>5</v>
      </c>
      <c r="D5" s="172" t="s">
        <v>1</v>
      </c>
      <c r="E5" s="10"/>
      <c r="F5" s="10"/>
      <c r="G5" s="10"/>
    </row>
    <row r="6" spans="2:9">
      <c r="B6" s="173" t="s">
        <v>0</v>
      </c>
      <c r="C6" s="177">
        <v>0.33</v>
      </c>
      <c r="D6" s="184"/>
      <c r="E6" s="10"/>
      <c r="F6" s="10"/>
      <c r="G6" s="10"/>
    </row>
    <row r="7" spans="2:9">
      <c r="B7" s="173" t="s">
        <v>2</v>
      </c>
      <c r="C7" s="177">
        <v>0.65</v>
      </c>
      <c r="D7" s="184"/>
      <c r="E7" s="10"/>
      <c r="F7" s="10"/>
      <c r="G7" s="10"/>
    </row>
    <row r="8" spans="2:9">
      <c r="B8" s="173" t="s">
        <v>145</v>
      </c>
      <c r="C8" s="178">
        <v>3490</v>
      </c>
      <c r="D8" s="184"/>
      <c r="E8" s="10"/>
      <c r="F8" s="10"/>
      <c r="G8" s="10"/>
    </row>
    <row r="9" spans="2:9">
      <c r="B9" s="173" t="s">
        <v>146</v>
      </c>
      <c r="C9" s="178">
        <v>2805</v>
      </c>
      <c r="D9" s="184"/>
      <c r="E9" s="10"/>
      <c r="F9" s="10"/>
      <c r="G9" s="10"/>
    </row>
    <row r="10" spans="2:9">
      <c r="B10" s="173" t="s">
        <v>3</v>
      </c>
      <c r="C10" s="200"/>
      <c r="D10" s="184"/>
      <c r="E10" s="10"/>
      <c r="F10" s="10"/>
      <c r="G10" s="10"/>
    </row>
    <row r="11" spans="2:9">
      <c r="B11" s="173" t="s">
        <v>4</v>
      </c>
      <c r="C11" s="179">
        <v>0.21190000000000001</v>
      </c>
      <c r="D11" s="184"/>
      <c r="E11" s="10"/>
      <c r="F11" s="10"/>
      <c r="G11" s="10"/>
    </row>
    <row r="12" spans="2:9">
      <c r="B12" s="174" t="s">
        <v>5</v>
      </c>
      <c r="C12" s="180">
        <v>0.14000000000000001</v>
      </c>
      <c r="D12" s="175"/>
      <c r="E12" s="31">
        <f>(1+C12)^(1/12)-1</f>
        <v>1.0978851950173452E-2</v>
      </c>
      <c r="F12" s="13"/>
      <c r="G12" s="13"/>
    </row>
    <row r="13" spans="2:9">
      <c r="B13" s="14"/>
      <c r="C13" s="15"/>
      <c r="D13" s="14"/>
      <c r="E13" s="13"/>
      <c r="F13" s="13"/>
      <c r="G13" s="13"/>
    </row>
    <row r="14" spans="2:9" ht="15.75">
      <c r="B14" s="5" t="s">
        <v>142</v>
      </c>
      <c r="C14" s="25"/>
      <c r="D14" s="269" t="s">
        <v>306</v>
      </c>
      <c r="E14" s="26"/>
      <c r="F14" s="13"/>
      <c r="G14" s="13"/>
      <c r="I14" s="265"/>
    </row>
    <row r="15" spans="2:9">
      <c r="B15" s="14" t="s">
        <v>133</v>
      </c>
      <c r="C15" s="16">
        <v>8</v>
      </c>
      <c r="D15" s="14" t="s">
        <v>124</v>
      </c>
      <c r="E15" s="13"/>
      <c r="F15" s="13"/>
      <c r="G15" s="13"/>
      <c r="I15" s="12"/>
    </row>
    <row r="16" spans="2:9">
      <c r="B16" s="14" t="s">
        <v>134</v>
      </c>
      <c r="C16" s="16">
        <v>48</v>
      </c>
      <c r="D16" s="14" t="s">
        <v>135</v>
      </c>
      <c r="E16" s="13"/>
      <c r="F16" s="13"/>
      <c r="G16" s="13"/>
    </row>
    <row r="17" spans="2:24">
      <c r="B17" s="14" t="s">
        <v>136</v>
      </c>
      <c r="C17" s="16">
        <v>24</v>
      </c>
      <c r="D17" s="14" t="s">
        <v>131</v>
      </c>
      <c r="E17" s="13"/>
      <c r="F17" s="13"/>
      <c r="G17" s="13"/>
    </row>
    <row r="18" spans="2:24">
      <c r="B18" s="14" t="s">
        <v>137</v>
      </c>
      <c r="C18" s="16">
        <f>C17*C15</f>
        <v>192</v>
      </c>
      <c r="D18" s="14" t="s">
        <v>135</v>
      </c>
      <c r="E18" s="13"/>
      <c r="F18" s="13"/>
      <c r="G18" s="13"/>
    </row>
    <row r="19" spans="2:24">
      <c r="B19" s="14" t="s">
        <v>138</v>
      </c>
      <c r="C19" s="16">
        <f>C18*C15</f>
        <v>1536</v>
      </c>
      <c r="D19" s="14" t="s">
        <v>135</v>
      </c>
      <c r="E19" s="13"/>
      <c r="F19" s="13"/>
      <c r="G19" s="13"/>
    </row>
    <row r="20" spans="2:24">
      <c r="B20" s="14" t="s">
        <v>139</v>
      </c>
      <c r="C20" s="16">
        <f>(C18*12)*E20</f>
        <v>1612.8</v>
      </c>
      <c r="D20" s="14" t="s">
        <v>135</v>
      </c>
      <c r="E20" s="274">
        <v>0.7</v>
      </c>
      <c r="F20" s="13"/>
      <c r="G20" s="13"/>
    </row>
    <row r="21" spans="2:24">
      <c r="B21" s="14"/>
      <c r="C21" s="16"/>
      <c r="D21" s="14"/>
      <c r="E21" s="13"/>
      <c r="F21" s="13"/>
      <c r="G21" s="13"/>
    </row>
    <row r="22" spans="2:24">
      <c r="B22" s="270" t="s">
        <v>143</v>
      </c>
      <c r="C22" s="271" t="s">
        <v>6</v>
      </c>
      <c r="D22" s="272" t="s">
        <v>132</v>
      </c>
      <c r="E22" s="273" t="s">
        <v>307</v>
      </c>
      <c r="F22" s="13"/>
      <c r="G22" s="13"/>
    </row>
    <row r="23" spans="2:24" ht="15.75">
      <c r="B23" s="223" t="s">
        <v>125</v>
      </c>
      <c r="C23" s="224">
        <f>$C$15*D23*24</f>
        <v>15.36</v>
      </c>
      <c r="D23" s="225">
        <v>0.08</v>
      </c>
      <c r="E23" s="226">
        <f>C23*8</f>
        <v>122.88</v>
      </c>
    </row>
    <row r="24" spans="2:24" ht="15.75">
      <c r="B24" s="223" t="s">
        <v>126</v>
      </c>
      <c r="C24" s="224">
        <f>$C$15*D24*24</f>
        <v>34.56</v>
      </c>
      <c r="D24" s="225">
        <v>0.18</v>
      </c>
      <c r="E24" s="226">
        <f>C24*8</f>
        <v>276.48</v>
      </c>
    </row>
    <row r="25" spans="2:24" ht="15.75">
      <c r="B25" s="223" t="s">
        <v>127</v>
      </c>
      <c r="C25" s="224">
        <f>$C$15*D25*24</f>
        <v>122.88</v>
      </c>
      <c r="D25" s="225">
        <v>0.64</v>
      </c>
      <c r="E25" s="226">
        <f>C25*8</f>
        <v>983.04</v>
      </c>
    </row>
    <row r="26" spans="2:24" ht="15.75">
      <c r="B26" s="223" t="s">
        <v>128</v>
      </c>
      <c r="C26" s="224">
        <f>$C$15*D26*24</f>
        <v>19.200000000000003</v>
      </c>
      <c r="D26" s="225">
        <v>0.1</v>
      </c>
      <c r="E26" s="226">
        <f>C26*8</f>
        <v>153.60000000000002</v>
      </c>
    </row>
    <row r="27" spans="2:24" ht="15.75">
      <c r="B27" s="227" t="s">
        <v>140</v>
      </c>
      <c r="C27" s="227"/>
      <c r="D27" s="228">
        <f>SUM(D23:D26)</f>
        <v>1</v>
      </c>
      <c r="E27" s="229">
        <f>SUM(E23:E26)</f>
        <v>1536</v>
      </c>
      <c r="F27" s="223"/>
      <c r="G27" s="223"/>
      <c r="H27"/>
      <c r="I27"/>
    </row>
    <row r="28" spans="2:24" ht="21.95" customHeight="1">
      <c r="B28" s="14"/>
      <c r="C28" s="16"/>
      <c r="D28" s="14"/>
      <c r="E28" s="13"/>
      <c r="F28" s="13"/>
      <c r="G28" s="13"/>
      <c r="H28" s="367"/>
      <c r="I28"/>
    </row>
    <row r="29" spans="2:24" ht="20.45" customHeight="1">
      <c r="B29" s="181" t="s">
        <v>321</v>
      </c>
      <c r="C29" s="286"/>
      <c r="D29" s="286"/>
      <c r="E29" s="286"/>
      <c r="F29" s="10"/>
      <c r="G29" s="10"/>
      <c r="H29" s="367"/>
      <c r="I29"/>
      <c r="N29" s="223"/>
      <c r="O29" s="223"/>
      <c r="P29" s="223"/>
      <c r="Q29" s="223"/>
      <c r="R29" s="223"/>
      <c r="S29" s="223"/>
      <c r="T29" s="223"/>
      <c r="U29" s="223"/>
      <c r="V29" s="223"/>
      <c r="W29" s="223"/>
      <c r="X29" s="223"/>
    </row>
    <row r="30" spans="2:24" ht="15.75">
      <c r="B30" s="277" t="s">
        <v>320</v>
      </c>
      <c r="C30" s="287"/>
      <c r="D30" s="444">
        <f>Volumen</f>
        <v>657518.24833333341</v>
      </c>
      <c r="E30" s="268"/>
      <c r="F30" s="262"/>
      <c r="G30" s="10"/>
      <c r="H30" s="367"/>
      <c r="I30"/>
      <c r="N30" s="223"/>
      <c r="O30" s="223"/>
      <c r="P30" s="223"/>
      <c r="Q30" s="223"/>
      <c r="R30" s="223"/>
      <c r="S30" s="223"/>
      <c r="T30" s="223"/>
      <c r="U30" s="223"/>
      <c r="V30" s="223"/>
      <c r="W30" s="223"/>
      <c r="X30" s="223"/>
    </row>
    <row r="31" spans="2:24" ht="15.75" hidden="1">
      <c r="B31" s="14" t="s">
        <v>319</v>
      </c>
      <c r="C31" s="20">
        <v>0.02</v>
      </c>
      <c r="D31" s="20">
        <v>0.03</v>
      </c>
      <c r="E31" s="20">
        <v>0.05</v>
      </c>
      <c r="F31" s="10"/>
      <c r="G31" s="10"/>
      <c r="N31" s="223"/>
      <c r="O31" s="223"/>
      <c r="P31" s="223"/>
      <c r="Q31" s="223"/>
      <c r="R31" s="223"/>
      <c r="S31" s="223"/>
      <c r="T31" s="223"/>
      <c r="U31" s="223"/>
      <c r="V31" s="223"/>
      <c r="W31" s="223"/>
      <c r="X31" s="223"/>
    </row>
    <row r="32" spans="2:24" ht="15.75">
      <c r="B32" s="277" t="s">
        <v>211</v>
      </c>
      <c r="C32" s="277"/>
      <c r="D32" s="370">
        <v>25</v>
      </c>
      <c r="E32" s="268"/>
      <c r="F32" s="10"/>
      <c r="G32" s="10"/>
      <c r="N32" s="223"/>
      <c r="O32" s="223"/>
      <c r="P32" s="223"/>
      <c r="Q32" s="223"/>
      <c r="R32" s="223"/>
      <c r="S32" s="223"/>
      <c r="T32" s="223"/>
      <c r="U32" s="223"/>
      <c r="V32" s="223"/>
      <c r="W32" s="223"/>
      <c r="X32" s="223"/>
    </row>
    <row r="33" spans="1:28" ht="30">
      <c r="B33" s="445" t="s">
        <v>280</v>
      </c>
      <c r="C33" s="288" t="s">
        <v>203</v>
      </c>
      <c r="D33" s="289">
        <f>Precio_Venta</f>
        <v>57.470771372228285</v>
      </c>
      <c r="E33" s="290"/>
      <c r="F33" s="18"/>
      <c r="G33" s="18"/>
      <c r="N33" s="223"/>
      <c r="O33" s="223"/>
      <c r="P33" s="223"/>
      <c r="Q33" s="223"/>
      <c r="R33" s="223"/>
      <c r="S33" s="223"/>
      <c r="T33" s="223"/>
      <c r="U33" s="223"/>
      <c r="V33" s="223"/>
      <c r="W33" s="223"/>
      <c r="X33" s="223"/>
    </row>
    <row r="34" spans="1:28" ht="5.0999999999999996" customHeight="1">
      <c r="B34" s="14"/>
      <c r="C34" s="19"/>
      <c r="D34" s="19"/>
      <c r="E34" s="20"/>
      <c r="F34" s="20"/>
      <c r="G34" s="20"/>
      <c r="N34" s="223"/>
      <c r="O34" s="223"/>
      <c r="P34" s="223"/>
      <c r="Q34" s="230"/>
      <c r="R34" s="223"/>
      <c r="S34" s="230"/>
      <c r="T34" s="223"/>
      <c r="U34" s="223"/>
      <c r="V34" s="230"/>
      <c r="W34" s="223"/>
      <c r="X34" s="230"/>
    </row>
    <row r="35" spans="1:28" ht="15.75">
      <c r="B35" s="14"/>
      <c r="C35" s="19"/>
      <c r="D35" s="19"/>
      <c r="E35" s="20"/>
      <c r="F35" s="20"/>
      <c r="G35" s="20"/>
      <c r="N35" s="231"/>
      <c r="O35" s="223"/>
      <c r="P35" s="223"/>
      <c r="Q35" s="230"/>
      <c r="R35" s="230"/>
      <c r="S35" s="223"/>
      <c r="T35" s="223"/>
      <c r="U35" s="230"/>
      <c r="V35" s="230"/>
      <c r="W35" s="223"/>
      <c r="X35" s="231"/>
    </row>
    <row r="36" spans="1:28" ht="15.75">
      <c r="C36" s="12"/>
      <c r="E36" s="10"/>
      <c r="F36" s="10"/>
      <c r="G36" s="10"/>
      <c r="N36" s="231"/>
      <c r="O36" s="223"/>
      <c r="P36" s="223"/>
      <c r="Q36" s="223"/>
      <c r="R36" s="223"/>
      <c r="S36" s="223"/>
      <c r="T36" s="223"/>
      <c r="U36" s="223"/>
      <c r="V36" s="223"/>
      <c r="W36" s="223"/>
      <c r="X36" s="231"/>
    </row>
    <row r="37" spans="1:28" ht="21.75" customHeight="1">
      <c r="B37" s="334" t="s">
        <v>144</v>
      </c>
      <c r="C37" s="35" t="s">
        <v>39</v>
      </c>
      <c r="D37" s="35" t="s">
        <v>118</v>
      </c>
      <c r="E37" s="35" t="s">
        <v>130</v>
      </c>
      <c r="F37" s="102" t="s">
        <v>223</v>
      </c>
      <c r="G37" s="85"/>
      <c r="T37" s="232"/>
      <c r="U37" s="230"/>
      <c r="V37" s="230"/>
      <c r="W37" s="223"/>
      <c r="X37" s="230"/>
      <c r="Y37" s="230"/>
      <c r="Z37" s="223"/>
      <c r="AA37" s="223"/>
      <c r="AB37" s="223"/>
    </row>
    <row r="38" spans="1:28" ht="15.75">
      <c r="A38" s="233"/>
      <c r="B38" s="191" t="s">
        <v>281</v>
      </c>
      <c r="C38" s="247">
        <v>160000</v>
      </c>
      <c r="D38" s="291">
        <f>300/1000</f>
        <v>0.3</v>
      </c>
      <c r="E38" s="251">
        <f>C38*D38</f>
        <v>48000</v>
      </c>
      <c r="F38" s="96" t="s">
        <v>225</v>
      </c>
      <c r="G38" s="86"/>
      <c r="H38" s="8" t="s">
        <v>157</v>
      </c>
      <c r="T38" s="232"/>
      <c r="U38" s="230"/>
      <c r="V38" s="230"/>
      <c r="W38" s="223"/>
      <c r="X38" s="230"/>
      <c r="Y38" s="230"/>
      <c r="Z38" s="223"/>
      <c r="AA38" s="223"/>
      <c r="AB38" s="223"/>
    </row>
    <row r="39" spans="1:28" ht="15.75">
      <c r="A39" s="233"/>
      <c r="B39" s="192" t="s">
        <v>245</v>
      </c>
      <c r="C39" s="248">
        <v>1</v>
      </c>
      <c r="D39" s="252">
        <v>200000000</v>
      </c>
      <c r="E39" s="251">
        <f>C39*D39</f>
        <v>200000000</v>
      </c>
      <c r="F39" s="97"/>
      <c r="G39" s="87"/>
      <c r="H39" s="8" t="s">
        <v>232</v>
      </c>
      <c r="T39" s="232"/>
      <c r="U39" s="230"/>
      <c r="V39" s="230"/>
      <c r="W39" s="223"/>
      <c r="X39" s="223"/>
      <c r="Y39" s="223"/>
      <c r="Z39" s="223"/>
      <c r="AA39" s="223"/>
      <c r="AB39" s="223"/>
    </row>
    <row r="40" spans="1:28" ht="15.75">
      <c r="A40" s="233"/>
      <c r="B40" s="193" t="s">
        <v>282</v>
      </c>
      <c r="C40" s="249"/>
      <c r="D40" s="182">
        <v>0.1</v>
      </c>
      <c r="E40" s="27"/>
      <c r="F40" s="97"/>
      <c r="G40" s="87"/>
      <c r="H40" s="8" t="s">
        <v>233</v>
      </c>
      <c r="T40" s="232"/>
      <c r="U40" s="223"/>
      <c r="V40" s="223"/>
      <c r="W40" s="223"/>
      <c r="X40" s="234"/>
      <c r="Y40" s="223"/>
      <c r="Z40" s="223"/>
      <c r="AA40" s="223"/>
      <c r="AB40" s="223"/>
    </row>
    <row r="41" spans="1:28" ht="15.75">
      <c r="B41" s="220" t="s">
        <v>283</v>
      </c>
      <c r="C41" s="235"/>
      <c r="D41" s="221"/>
      <c r="E41" s="222"/>
      <c r="F41" s="98"/>
      <c r="G41" s="88"/>
      <c r="T41" s="232"/>
      <c r="U41" s="223"/>
      <c r="V41" s="223"/>
      <c r="W41" s="223"/>
      <c r="X41" s="223"/>
      <c r="Y41" s="223"/>
      <c r="Z41" s="223"/>
      <c r="AA41" s="223"/>
      <c r="AB41" s="223"/>
    </row>
    <row r="42" spans="1:28" ht="15.75">
      <c r="B42" s="194" t="s">
        <v>44</v>
      </c>
      <c r="C42" s="196">
        <v>1</v>
      </c>
      <c r="D42" s="253">
        <v>8000000</v>
      </c>
      <c r="E42" s="251">
        <f t="shared" ref="E42:E43" si="0">C42*D42</f>
        <v>8000000</v>
      </c>
      <c r="F42" s="98" t="s">
        <v>222</v>
      </c>
      <c r="G42" s="88"/>
      <c r="T42" s="232"/>
      <c r="U42" s="223"/>
      <c r="V42" s="223"/>
      <c r="W42" s="223"/>
      <c r="X42" s="223"/>
      <c r="Y42" s="223"/>
      <c r="Z42" s="223"/>
      <c r="AA42" s="223"/>
      <c r="AB42" s="223"/>
    </row>
    <row r="43" spans="1:28" ht="15.75">
      <c r="B43" s="194" t="s">
        <v>42</v>
      </c>
      <c r="C43" s="196">
        <v>24</v>
      </c>
      <c r="D43" s="253">
        <v>700000</v>
      </c>
      <c r="E43" s="251">
        <f t="shared" si="0"/>
        <v>16800000</v>
      </c>
      <c r="F43" s="98" t="s">
        <v>219</v>
      </c>
      <c r="G43" s="88"/>
      <c r="T43" s="223"/>
      <c r="U43" s="223"/>
      <c r="V43" s="223"/>
      <c r="W43" s="223"/>
      <c r="X43" s="223"/>
      <c r="Y43" s="223"/>
      <c r="Z43" s="223"/>
      <c r="AA43" s="223"/>
      <c r="AB43" s="223"/>
    </row>
    <row r="44" spans="1:28" ht="15.75">
      <c r="B44" s="194" t="s">
        <v>55</v>
      </c>
      <c r="C44" s="196">
        <v>1</v>
      </c>
      <c r="D44" s="253">
        <v>10000000</v>
      </c>
      <c r="E44" s="254">
        <f>C44*D44</f>
        <v>10000000</v>
      </c>
      <c r="F44" s="98" t="s">
        <v>222</v>
      </c>
      <c r="G44" s="88"/>
      <c r="N44" s="223"/>
      <c r="O44" s="223"/>
      <c r="P44" s="223"/>
      <c r="Q44" s="223"/>
      <c r="R44" s="223"/>
      <c r="S44" s="223"/>
      <c r="T44" s="223"/>
      <c r="U44" s="223"/>
      <c r="V44" s="223"/>
      <c r="W44" s="223"/>
      <c r="X44" s="223"/>
      <c r="Y44" s="223"/>
      <c r="Z44" s="223"/>
      <c r="AA44" s="223"/>
      <c r="AB44" s="223"/>
    </row>
    <row r="45" spans="1:28" ht="15.75">
      <c r="B45" s="220" t="s">
        <v>285</v>
      </c>
      <c r="C45" s="235"/>
      <c r="D45" s="221"/>
      <c r="E45" s="222"/>
      <c r="F45" s="98"/>
      <c r="G45" s="88"/>
      <c r="N45" s="223"/>
      <c r="O45" s="223"/>
      <c r="P45" s="223"/>
      <c r="Q45" s="223"/>
      <c r="R45" s="223"/>
      <c r="S45" s="223"/>
      <c r="T45" s="223"/>
      <c r="U45" s="223"/>
      <c r="V45" s="223"/>
      <c r="W45" s="223"/>
      <c r="X45" s="223"/>
      <c r="Y45" s="223"/>
      <c r="Z45" s="223"/>
      <c r="AA45" s="223"/>
      <c r="AB45" s="223"/>
    </row>
    <row r="46" spans="1:28" ht="15.75">
      <c r="A46" s="233"/>
      <c r="B46" s="194" t="s">
        <v>284</v>
      </c>
      <c r="C46" s="196">
        <v>24</v>
      </c>
      <c r="D46" s="253">
        <v>1600000</v>
      </c>
      <c r="E46" s="254">
        <f>C46*D46</f>
        <v>38400000</v>
      </c>
      <c r="F46" s="98" t="s">
        <v>226</v>
      </c>
      <c r="G46" s="88"/>
      <c r="H46" s="8" t="s">
        <v>154</v>
      </c>
      <c r="N46" s="223"/>
      <c r="O46" s="223"/>
      <c r="P46" s="223"/>
      <c r="Q46" s="223"/>
      <c r="R46" s="223"/>
      <c r="S46" s="223"/>
      <c r="T46" s="236"/>
      <c r="U46" s="223"/>
      <c r="V46" s="223"/>
      <c r="W46" s="223"/>
      <c r="X46" s="223"/>
      <c r="Y46" s="223"/>
      <c r="Z46" s="223"/>
      <c r="AA46" s="223"/>
      <c r="AB46" s="223"/>
    </row>
    <row r="47" spans="1:28" ht="45">
      <c r="A47" s="233"/>
      <c r="B47" s="194" t="s">
        <v>289</v>
      </c>
      <c r="C47" s="196">
        <f>6*SUM(E25:E26)</f>
        <v>6819.8399999999992</v>
      </c>
      <c r="D47" s="199">
        <v>1.012</v>
      </c>
      <c r="E47" s="254">
        <f>(C47*D47)*$C$8</f>
        <v>24086856.499199998</v>
      </c>
      <c r="F47" s="98"/>
      <c r="G47" s="88"/>
      <c r="H47" s="22" t="s">
        <v>129</v>
      </c>
      <c r="N47" s="223"/>
      <c r="O47" s="223"/>
      <c r="P47" s="237"/>
      <c r="Q47" s="223"/>
      <c r="R47" s="223"/>
      <c r="S47" s="223"/>
      <c r="T47" s="236"/>
      <c r="U47" s="223"/>
      <c r="V47" s="223"/>
      <c r="W47" s="223"/>
      <c r="X47" s="223"/>
      <c r="Y47" s="223"/>
      <c r="Z47" s="230"/>
      <c r="AA47" s="223"/>
      <c r="AB47" s="230"/>
    </row>
    <row r="48" spans="1:28" ht="15.75">
      <c r="A48" s="233"/>
      <c r="B48" s="194" t="s">
        <v>35</v>
      </c>
      <c r="C48" s="196">
        <v>3</v>
      </c>
      <c r="D48" s="253">
        <v>4000000</v>
      </c>
      <c r="E48" s="254">
        <f>(C48*D48)</f>
        <v>12000000</v>
      </c>
      <c r="F48" s="98" t="s">
        <v>226</v>
      </c>
      <c r="G48" s="88"/>
      <c r="H48" s="8" t="s">
        <v>154</v>
      </c>
      <c r="N48" s="223"/>
      <c r="O48" s="223"/>
      <c r="P48" s="237"/>
      <c r="Q48" s="223"/>
      <c r="R48" s="223"/>
      <c r="S48" s="223"/>
      <c r="T48" s="223"/>
      <c r="U48" s="223"/>
      <c r="V48" s="223"/>
      <c r="W48" s="223"/>
      <c r="X48" s="223"/>
      <c r="Y48" s="223"/>
      <c r="Z48" s="223"/>
      <c r="AA48" s="223"/>
      <c r="AB48" s="223"/>
    </row>
    <row r="49" spans="1:13">
      <c r="A49" s="233"/>
      <c r="B49" s="194" t="s">
        <v>290</v>
      </c>
      <c r="C49" s="197">
        <f>5*SUM(E25:E26)</f>
        <v>5683.1999999999989</v>
      </c>
      <c r="D49" s="199">
        <v>0.92</v>
      </c>
      <c r="E49" s="254">
        <f>(C49*D49)*$C$8</f>
        <v>18247618.559999995</v>
      </c>
      <c r="F49" s="99"/>
      <c r="G49" s="89"/>
      <c r="H49" s="8" t="s">
        <v>56</v>
      </c>
      <c r="K49" s="8" t="s">
        <v>210</v>
      </c>
    </row>
    <row r="50" spans="1:13">
      <c r="A50" s="233"/>
      <c r="B50" s="194" t="s">
        <v>291</v>
      </c>
      <c r="C50" s="197">
        <f>2*SUM(E25:E26)</f>
        <v>2273.2799999999997</v>
      </c>
      <c r="D50" s="199">
        <v>1.1891</v>
      </c>
      <c r="E50" s="254">
        <f>(C50*D50)*$C$8</f>
        <v>9434018.7955200002</v>
      </c>
      <c r="F50" s="99"/>
      <c r="G50" s="89"/>
      <c r="H50" s="8" t="s">
        <v>56</v>
      </c>
      <c r="K50" s="8" t="s">
        <v>209</v>
      </c>
    </row>
    <row r="51" spans="1:13">
      <c r="A51" s="233"/>
      <c r="B51" s="194" t="s">
        <v>292</v>
      </c>
      <c r="C51" s="197">
        <f>2*SUM(E25:E26)</f>
        <v>2273.2799999999997</v>
      </c>
      <c r="D51" s="199">
        <v>0.92</v>
      </c>
      <c r="E51" s="254">
        <f>(C51*D51)*$C$8</f>
        <v>7299047.4239999987</v>
      </c>
      <c r="F51" s="99"/>
      <c r="G51" s="89"/>
      <c r="H51" s="8" t="s">
        <v>149</v>
      </c>
      <c r="M51" s="8" t="s">
        <v>57</v>
      </c>
    </row>
    <row r="52" spans="1:13">
      <c r="A52" s="233"/>
      <c r="B52" s="194" t="s">
        <v>58</v>
      </c>
      <c r="C52" s="198">
        <f>C15-3</f>
        <v>5</v>
      </c>
      <c r="D52" s="202">
        <v>900</v>
      </c>
      <c r="E52" s="54">
        <f>(C52*D52)*$C$9</f>
        <v>12622500</v>
      </c>
      <c r="F52" s="99"/>
      <c r="G52" s="89"/>
      <c r="H52" s="8" t="s">
        <v>59</v>
      </c>
      <c r="I52" s="8" t="s">
        <v>305</v>
      </c>
      <c r="K52" s="8" t="s">
        <v>60</v>
      </c>
    </row>
    <row r="53" spans="1:13">
      <c r="B53" s="220" t="s">
        <v>286</v>
      </c>
      <c r="C53" s="241"/>
      <c r="D53" s="242"/>
      <c r="E53" s="243"/>
      <c r="F53" s="99"/>
      <c r="G53" s="89"/>
    </row>
    <row r="54" spans="1:13">
      <c r="A54" s="233"/>
      <c r="B54" s="194" t="s">
        <v>36</v>
      </c>
      <c r="C54" s="198">
        <v>1</v>
      </c>
      <c r="D54" s="202">
        <v>162</v>
      </c>
      <c r="E54" s="54">
        <f>(C54*D54)*$C$9</f>
        <v>454410</v>
      </c>
      <c r="F54" s="98" t="s">
        <v>219</v>
      </c>
      <c r="G54" s="88"/>
      <c r="H54" s="8" t="s">
        <v>151</v>
      </c>
    </row>
    <row r="55" spans="1:13">
      <c r="A55" s="233"/>
      <c r="B55" s="194" t="s">
        <v>37</v>
      </c>
      <c r="C55" s="198">
        <v>2</v>
      </c>
      <c r="D55" s="202">
        <v>370</v>
      </c>
      <c r="E55" s="54">
        <f>(C55*D55)*$C$9</f>
        <v>2075700</v>
      </c>
      <c r="F55" s="98" t="s">
        <v>219</v>
      </c>
      <c r="G55" s="88"/>
      <c r="H55" s="8" t="s">
        <v>151</v>
      </c>
    </row>
    <row r="56" spans="1:13">
      <c r="A56" s="233"/>
      <c r="B56" s="194" t="s">
        <v>40</v>
      </c>
      <c r="C56" s="198">
        <v>5</v>
      </c>
      <c r="D56" s="202">
        <v>150</v>
      </c>
      <c r="E56" s="54">
        <f>(C56*D56)*$C$9</f>
        <v>2103750</v>
      </c>
      <c r="F56" s="98" t="s">
        <v>219</v>
      </c>
      <c r="G56" s="88"/>
      <c r="H56" s="8" t="s">
        <v>147</v>
      </c>
    </row>
    <row r="57" spans="1:13" ht="30">
      <c r="B57" s="194" t="s">
        <v>38</v>
      </c>
      <c r="C57" s="198">
        <f>C46</f>
        <v>24</v>
      </c>
      <c r="D57" s="202">
        <v>250</v>
      </c>
      <c r="E57" s="54">
        <f>(C57*D57)*$C$9</f>
        <v>16830000</v>
      </c>
      <c r="F57" s="100" t="s">
        <v>225</v>
      </c>
      <c r="G57" s="86"/>
      <c r="H57" s="8" t="s">
        <v>148</v>
      </c>
    </row>
    <row r="58" spans="1:13">
      <c r="B58" s="194" t="s">
        <v>61</v>
      </c>
      <c r="C58" s="198">
        <v>1</v>
      </c>
      <c r="D58" s="200"/>
      <c r="E58" s="255">
        <v>500000000</v>
      </c>
      <c r="F58" s="100" t="s">
        <v>225</v>
      </c>
      <c r="G58" s="86"/>
    </row>
    <row r="59" spans="1:13">
      <c r="B59" s="220" t="s">
        <v>287</v>
      </c>
      <c r="C59" s="244"/>
      <c r="D59" s="245"/>
      <c r="E59" s="72"/>
      <c r="F59" s="99"/>
      <c r="G59" s="89"/>
    </row>
    <row r="60" spans="1:13">
      <c r="A60" s="233"/>
      <c r="B60" s="194" t="s">
        <v>41</v>
      </c>
      <c r="C60" s="198">
        <v>1</v>
      </c>
      <c r="D60" s="202">
        <v>1200</v>
      </c>
      <c r="E60" s="54">
        <f>(C60*D60)*$C$9</f>
        <v>3366000</v>
      </c>
      <c r="F60" s="99"/>
      <c r="G60" s="89"/>
      <c r="H60" s="8" t="s">
        <v>150</v>
      </c>
    </row>
    <row r="61" spans="1:13">
      <c r="A61" s="233"/>
      <c r="B61" s="194" t="s">
        <v>43</v>
      </c>
      <c r="C61" s="198">
        <v>24</v>
      </c>
      <c r="D61" s="201">
        <v>700000</v>
      </c>
      <c r="E61" s="255">
        <f>C61*D61</f>
        <v>16800000</v>
      </c>
      <c r="F61" s="98" t="s">
        <v>226</v>
      </c>
      <c r="G61" s="88"/>
      <c r="H61" s="8" t="s">
        <v>212</v>
      </c>
      <c r="K61" s="29"/>
    </row>
    <row r="62" spans="1:13">
      <c r="A62" s="233"/>
      <c r="B62" s="194" t="s">
        <v>45</v>
      </c>
      <c r="C62" s="198">
        <v>2</v>
      </c>
      <c r="D62" s="202">
        <v>500</v>
      </c>
      <c r="E62" s="54">
        <f>(C62*D62)*$C$9</f>
        <v>2805000</v>
      </c>
      <c r="F62" s="98" t="s">
        <v>226</v>
      </c>
      <c r="G62" s="88"/>
      <c r="H62" s="8" t="s">
        <v>152</v>
      </c>
    </row>
    <row r="63" spans="1:13">
      <c r="A63" s="233"/>
      <c r="B63" s="194" t="s">
        <v>46</v>
      </c>
      <c r="C63" s="198">
        <v>2</v>
      </c>
      <c r="D63" s="202">
        <v>700</v>
      </c>
      <c r="E63" s="54">
        <f>(C63*D63)*$C$9</f>
        <v>3927000</v>
      </c>
      <c r="F63" s="98" t="s">
        <v>226</v>
      </c>
      <c r="G63" s="88"/>
      <c r="H63" s="8" t="s">
        <v>152</v>
      </c>
    </row>
    <row r="64" spans="1:13">
      <c r="A64" s="233"/>
      <c r="B64" s="194" t="s">
        <v>47</v>
      </c>
      <c r="C64" s="198">
        <v>1</v>
      </c>
      <c r="D64" s="202">
        <v>5000</v>
      </c>
      <c r="E64" s="54">
        <f>(C64*D64)*$C$9</f>
        <v>14025000</v>
      </c>
      <c r="F64" s="98" t="s">
        <v>226</v>
      </c>
      <c r="G64" s="88"/>
      <c r="H64" s="8" t="s">
        <v>153</v>
      </c>
    </row>
    <row r="65" spans="2:8" ht="28.5">
      <c r="B65" s="220" t="s">
        <v>309</v>
      </c>
      <c r="C65" s="241"/>
      <c r="D65" s="245"/>
      <c r="E65" s="72"/>
      <c r="F65" s="99"/>
      <c r="G65" s="89"/>
    </row>
    <row r="66" spans="2:8">
      <c r="B66" s="194" t="s">
        <v>51</v>
      </c>
      <c r="C66" s="198">
        <v>8</v>
      </c>
      <c r="D66" s="253">
        <v>6000000</v>
      </c>
      <c r="E66" s="54">
        <f t="shared" ref="E66:E72" si="1">((C66*D66)*(1+$C$82))</f>
        <v>73920000</v>
      </c>
      <c r="F66" s="99"/>
      <c r="G66" s="89"/>
      <c r="H66" s="8" t="s">
        <v>158</v>
      </c>
    </row>
    <row r="67" spans="2:8">
      <c r="B67" s="194" t="s">
        <v>52</v>
      </c>
      <c r="C67" s="198">
        <v>6</v>
      </c>
      <c r="D67" s="253">
        <v>3000000</v>
      </c>
      <c r="E67" s="54">
        <f t="shared" si="1"/>
        <v>27720000</v>
      </c>
      <c r="F67" s="99"/>
      <c r="G67" s="89"/>
    </row>
    <row r="68" spans="2:8">
      <c r="B68" s="194" t="s">
        <v>48</v>
      </c>
      <c r="C68" s="198">
        <v>8</v>
      </c>
      <c r="D68" s="253">
        <v>5500000</v>
      </c>
      <c r="E68" s="54">
        <f t="shared" si="1"/>
        <v>67760000</v>
      </c>
      <c r="F68" s="99"/>
      <c r="G68" s="89"/>
    </row>
    <row r="69" spans="2:8">
      <c r="B69" s="194" t="s">
        <v>155</v>
      </c>
      <c r="C69" s="198">
        <f>2*6</f>
        <v>12</v>
      </c>
      <c r="D69" s="253">
        <v>3000000</v>
      </c>
      <c r="E69" s="54">
        <f t="shared" si="1"/>
        <v>55440000</v>
      </c>
      <c r="F69" s="99"/>
      <c r="G69" s="89"/>
      <c r="H69" s="8" t="s">
        <v>159</v>
      </c>
    </row>
    <row r="70" spans="2:8">
      <c r="B70" s="194" t="s">
        <v>50</v>
      </c>
      <c r="C70" s="198">
        <v>3</v>
      </c>
      <c r="D70" s="253">
        <v>3000000</v>
      </c>
      <c r="E70" s="54">
        <f t="shared" si="1"/>
        <v>13860000</v>
      </c>
      <c r="F70" s="99"/>
      <c r="G70" s="89"/>
    </row>
    <row r="71" spans="2:8">
      <c r="B71" s="194" t="s">
        <v>49</v>
      </c>
      <c r="C71" s="198">
        <v>6</v>
      </c>
      <c r="D71" s="253">
        <v>3000000</v>
      </c>
      <c r="E71" s="54">
        <f t="shared" si="1"/>
        <v>27720000</v>
      </c>
      <c r="F71" s="99"/>
      <c r="G71" s="89"/>
    </row>
    <row r="72" spans="2:8">
      <c r="B72" s="194" t="s">
        <v>62</v>
      </c>
      <c r="C72" s="198">
        <v>6</v>
      </c>
      <c r="D72" s="253">
        <v>3000000</v>
      </c>
      <c r="E72" s="54">
        <f t="shared" si="1"/>
        <v>27720000</v>
      </c>
      <c r="F72" s="99"/>
      <c r="G72" s="89"/>
    </row>
    <row r="73" spans="2:8">
      <c r="B73" s="220" t="s">
        <v>288</v>
      </c>
      <c r="C73" s="235"/>
      <c r="D73" s="245"/>
      <c r="E73" s="72"/>
      <c r="F73" s="101"/>
      <c r="G73" s="90"/>
      <c r="H73" s="22" t="s">
        <v>65</v>
      </c>
    </row>
    <row r="74" spans="2:8">
      <c r="B74" s="194" t="s">
        <v>63</v>
      </c>
      <c r="C74" s="196">
        <f>$E$25</f>
        <v>983.04</v>
      </c>
      <c r="D74" s="202">
        <v>45</v>
      </c>
      <c r="E74" s="54">
        <f>(C74*D74)*$C$9</f>
        <v>124084223.99999999</v>
      </c>
      <c r="F74" s="101"/>
      <c r="G74" s="90"/>
      <c r="H74" s="22" t="s">
        <v>156</v>
      </c>
    </row>
    <row r="75" spans="2:8">
      <c r="B75" s="194" t="s">
        <v>53</v>
      </c>
      <c r="C75" s="196">
        <f>$E$25</f>
        <v>983.04</v>
      </c>
      <c r="D75" s="202">
        <v>35</v>
      </c>
      <c r="E75" s="54">
        <f>(C75*D75)*$C$9</f>
        <v>96509952</v>
      </c>
      <c r="F75" s="99"/>
      <c r="G75" s="89"/>
    </row>
    <row r="76" spans="2:8">
      <c r="B76" s="194" t="s">
        <v>64</v>
      </c>
      <c r="C76" s="196">
        <f>$E$25</f>
        <v>983.04</v>
      </c>
      <c r="D76" s="202">
        <v>30</v>
      </c>
      <c r="E76" s="54">
        <f>(C76*D76)*$C$9</f>
        <v>82722815.999999985</v>
      </c>
      <c r="F76" s="99"/>
      <c r="G76" s="89"/>
    </row>
    <row r="77" spans="2:8">
      <c r="B77" s="195" t="s">
        <v>54</v>
      </c>
      <c r="C77" s="250">
        <f>$E$25</f>
        <v>983.04</v>
      </c>
      <c r="D77" s="246">
        <v>25</v>
      </c>
      <c r="E77" s="256">
        <f>(C77*D77)*$C$9</f>
        <v>68935680</v>
      </c>
      <c r="F77" s="99"/>
      <c r="G77" s="89"/>
    </row>
    <row r="78" spans="2:8" ht="15.75">
      <c r="B78" s="32" t="s">
        <v>515</v>
      </c>
      <c r="C78" s="33"/>
      <c r="D78" s="34"/>
      <c r="E78" s="238">
        <f>SUM(E38:E77)/1000</f>
        <v>1585717.5732787198</v>
      </c>
      <c r="F78" s="239"/>
      <c r="G78" s="89"/>
    </row>
    <row r="79" spans="2:8" ht="15.75">
      <c r="B79" s="23"/>
    </row>
    <row r="81" spans="2:7" ht="15.75">
      <c r="B81" s="5" t="s">
        <v>117</v>
      </c>
      <c r="C81" s="6"/>
      <c r="D81" s="6"/>
      <c r="E81" s="169"/>
      <c r="F81" s="169"/>
      <c r="G81" s="169"/>
    </row>
    <row r="82" spans="2:7">
      <c r="B82" s="171" t="s">
        <v>7</v>
      </c>
      <c r="C82" s="170">
        <v>0.54</v>
      </c>
      <c r="D82" s="183"/>
      <c r="E82" s="24"/>
      <c r="F82" s="24"/>
      <c r="G82" s="24"/>
    </row>
    <row r="83" spans="2:7">
      <c r="B83" s="173" t="s">
        <v>310</v>
      </c>
      <c r="C83" s="19">
        <v>0.02</v>
      </c>
      <c r="D83" s="184"/>
      <c r="E83" s="14"/>
      <c r="F83" s="14"/>
      <c r="G83" s="14"/>
    </row>
    <row r="84" spans="2:7">
      <c r="B84" s="185" t="s">
        <v>224</v>
      </c>
      <c r="C84" s="103"/>
      <c r="D84" s="186"/>
      <c r="E84" s="104"/>
      <c r="F84" s="104"/>
      <c r="G84" s="104"/>
    </row>
    <row r="85" spans="2:7">
      <c r="B85" s="173" t="s">
        <v>225</v>
      </c>
      <c r="C85" s="16">
        <v>5</v>
      </c>
      <c r="D85" s="184" t="s">
        <v>221</v>
      </c>
      <c r="E85" s="95">
        <f>SUMIF($F$38:$F$77,B85,$E$38:$E$77)</f>
        <v>516878000</v>
      </c>
      <c r="F85" s="14"/>
      <c r="G85" s="14"/>
    </row>
    <row r="86" spans="2:7">
      <c r="B86" s="173" t="s">
        <v>226</v>
      </c>
      <c r="C86" s="16">
        <v>5</v>
      </c>
      <c r="D86" s="184" t="s">
        <v>221</v>
      </c>
      <c r="E86" s="95">
        <f t="shared" ref="E86:E88" si="2">SUMIF($F$38:$F$77,B86,$E$38:$E$77)</f>
        <v>87957000</v>
      </c>
      <c r="F86" s="14"/>
      <c r="G86" s="14"/>
    </row>
    <row r="87" spans="2:7">
      <c r="B87" s="173" t="s">
        <v>222</v>
      </c>
      <c r="C87" s="16">
        <v>5</v>
      </c>
      <c r="D87" s="184" t="s">
        <v>221</v>
      </c>
      <c r="E87" s="95">
        <f t="shared" si="2"/>
        <v>18000000</v>
      </c>
      <c r="F87" s="14"/>
      <c r="G87" s="14"/>
    </row>
    <row r="88" spans="2:7">
      <c r="B88" s="174" t="s">
        <v>219</v>
      </c>
      <c r="C88" s="187">
        <v>0</v>
      </c>
      <c r="D88" s="175" t="s">
        <v>221</v>
      </c>
      <c r="E88" s="95">
        <f t="shared" si="2"/>
        <v>21433860</v>
      </c>
      <c r="F88" s="14"/>
      <c r="G88" s="14"/>
    </row>
    <row r="89" spans="2:7">
      <c r="B89" s="14"/>
      <c r="C89" s="19"/>
      <c r="D89" s="14"/>
      <c r="E89" s="14"/>
      <c r="F89" s="14"/>
      <c r="G89" s="14"/>
    </row>
    <row r="90" spans="2:7" ht="15.75">
      <c r="B90" s="5" t="s">
        <v>8</v>
      </c>
      <c r="C90" s="6"/>
      <c r="D90" s="6"/>
      <c r="E90" s="6"/>
      <c r="F90" s="6"/>
      <c r="G90" s="6"/>
    </row>
    <row r="91" spans="2:7">
      <c r="B91" s="171" t="s">
        <v>9</v>
      </c>
      <c r="C91" s="170">
        <v>0.9</v>
      </c>
      <c r="D91" s="188"/>
      <c r="E91" s="14"/>
      <c r="F91" s="14"/>
      <c r="G91" s="14"/>
    </row>
    <row r="92" spans="2:7">
      <c r="B92" s="173" t="s">
        <v>225</v>
      </c>
      <c r="C92" s="19">
        <v>0.5</v>
      </c>
      <c r="D92" s="184"/>
      <c r="E92" s="28">
        <f>C92*E85</f>
        <v>258439000</v>
      </c>
    </row>
    <row r="93" spans="2:7" ht="7.5" customHeight="1">
      <c r="B93" s="174"/>
      <c r="C93" s="240"/>
      <c r="D93" s="175"/>
    </row>
  </sheetData>
  <pageMargins left="0.7" right="0.7" top="0.75" bottom="0.75" header="0.3" footer="0.3"/>
  <pageSetup orientation="portrait" r:id="rId1"/>
  <ignoredErrors>
    <ignoredError sqref="C48" formulaRange="1"/>
    <ignoredError sqref="E4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S58"/>
  <sheetViews>
    <sheetView showGridLines="0" showRowColHeaders="0" zoomScale="85" zoomScaleNormal="85" workbookViewId="0">
      <pane ySplit="2" topLeftCell="A3" activePane="bottomLeft" state="frozen"/>
      <selection pane="bottomLeft" activeCell="A3" sqref="A3"/>
    </sheetView>
  </sheetViews>
  <sheetFormatPr baseColWidth="10" defaultColWidth="11.42578125" defaultRowHeight="15"/>
  <cols>
    <col min="1" max="1" width="5.42578125" style="8" customWidth="1"/>
    <col min="2" max="2" width="23.140625" style="8" customWidth="1"/>
    <col min="3" max="3" width="19.140625" style="8" customWidth="1"/>
    <col min="4" max="4" width="11.42578125" style="8" customWidth="1"/>
    <col min="5" max="5" width="11.85546875" style="8" customWidth="1"/>
    <col min="6" max="6" width="14.28515625" style="8" bestFit="1" customWidth="1"/>
    <col min="7" max="7" width="12.7109375" style="8" customWidth="1"/>
    <col min="8" max="8" width="5.140625" style="8" customWidth="1"/>
    <col min="9" max="9" width="15.7109375" style="8" customWidth="1"/>
    <col min="10" max="10" width="21.5703125" style="8" bestFit="1" customWidth="1"/>
    <col min="11" max="11" width="15.7109375" style="8" bestFit="1" customWidth="1"/>
    <col min="12" max="12" width="10.140625" style="8" customWidth="1"/>
    <col min="13" max="13" width="21.5703125" style="8" bestFit="1" customWidth="1"/>
    <col min="14" max="14" width="12.5703125" style="8" customWidth="1"/>
    <col min="15" max="15" width="13.28515625" style="8" bestFit="1" customWidth="1"/>
    <col min="16" max="18" width="11.42578125" style="8"/>
    <col min="19" max="19" width="14.5703125" style="8" bestFit="1" customWidth="1"/>
    <col min="20" max="16384" width="11.42578125" style="8"/>
  </cols>
  <sheetData>
    <row r="2" spans="2:11" ht="30.75">
      <c r="B2" s="4" t="s">
        <v>316</v>
      </c>
    </row>
    <row r="3" spans="2:11">
      <c r="I3" s="53" t="s">
        <v>175</v>
      </c>
    </row>
    <row r="4" spans="2:11">
      <c r="B4" s="8" t="s">
        <v>162</v>
      </c>
      <c r="C4" s="11">
        <v>0.5</v>
      </c>
      <c r="D4" s="8" t="s">
        <v>164</v>
      </c>
      <c r="I4" s="8" t="s">
        <v>167</v>
      </c>
    </row>
    <row r="5" spans="2:11">
      <c r="B5" s="8" t="s">
        <v>163</v>
      </c>
      <c r="C5" s="29">
        <f>SUM(J7:J9)</f>
        <v>1541999</v>
      </c>
      <c r="D5" s="8" t="s">
        <v>167</v>
      </c>
      <c r="I5" s="8" t="s">
        <v>174</v>
      </c>
    </row>
    <row r="6" spans="2:11">
      <c r="B6" s="8" t="s">
        <v>165</v>
      </c>
      <c r="C6" s="11">
        <v>0.56000000000000005</v>
      </c>
      <c r="D6" s="8" t="s">
        <v>166</v>
      </c>
      <c r="I6" s="8" t="s">
        <v>170</v>
      </c>
      <c r="J6" s="8" t="s">
        <v>169</v>
      </c>
    </row>
    <row r="7" spans="2:11">
      <c r="B7" s="8" t="s">
        <v>177</v>
      </c>
      <c r="C7" s="11">
        <v>0.05</v>
      </c>
      <c r="I7" s="8" t="s">
        <v>171</v>
      </c>
      <c r="J7" s="54">
        <v>1074408</v>
      </c>
      <c r="K7" s="55">
        <f>J7/$J$10</f>
        <v>0.53247060257837953</v>
      </c>
    </row>
    <row r="8" spans="2:11">
      <c r="B8" s="8" t="s">
        <v>204</v>
      </c>
      <c r="C8" s="8" t="s">
        <v>205</v>
      </c>
      <c r="I8" s="8" t="s">
        <v>172</v>
      </c>
      <c r="J8" s="54">
        <v>259284</v>
      </c>
      <c r="K8" s="55">
        <f>J8/$J$10</f>
        <v>0.12849970189996029</v>
      </c>
    </row>
    <row r="9" spans="2:11">
      <c r="C9" s="11"/>
      <c r="E9" s="8" t="s">
        <v>300</v>
      </c>
      <c r="I9" s="8" t="s">
        <v>173</v>
      </c>
      <c r="J9" s="54">
        <v>208307</v>
      </c>
      <c r="K9" s="55">
        <f>J9/$J$10</f>
        <v>0.1032357854849317</v>
      </c>
    </row>
    <row r="10" spans="2:11" ht="19.5">
      <c r="B10" s="52" t="s">
        <v>197</v>
      </c>
      <c r="C10" s="11"/>
      <c r="J10" s="54">
        <v>2017779</v>
      </c>
    </row>
    <row r="11" spans="2:11">
      <c r="B11" s="8" t="s">
        <v>161</v>
      </c>
      <c r="C11" s="11"/>
    </row>
    <row r="12" spans="2:11">
      <c r="B12" s="8" t="s">
        <v>206</v>
      </c>
      <c r="C12" s="11"/>
      <c r="D12" s="11"/>
      <c r="E12" s="11"/>
      <c r="F12" s="9" t="s">
        <v>198</v>
      </c>
      <c r="G12" s="8" t="s">
        <v>317</v>
      </c>
      <c r="I12" s="8" t="s">
        <v>178</v>
      </c>
    </row>
    <row r="13" spans="2:11" ht="28.5">
      <c r="B13" s="56" t="s">
        <v>160</v>
      </c>
      <c r="C13" s="57" t="s">
        <v>168</v>
      </c>
      <c r="D13" s="58" t="s">
        <v>176</v>
      </c>
      <c r="E13" s="58" t="s">
        <v>208</v>
      </c>
      <c r="F13" s="59" t="s">
        <v>200</v>
      </c>
      <c r="G13" s="280">
        <v>0.05</v>
      </c>
      <c r="H13" s="282"/>
      <c r="I13" s="8">
        <v>2010</v>
      </c>
      <c r="J13" s="60">
        <v>137700</v>
      </c>
    </row>
    <row r="14" spans="2:11">
      <c r="B14" s="61">
        <v>42005</v>
      </c>
      <c r="C14" s="29">
        <v>2226681</v>
      </c>
      <c r="D14" s="28">
        <f t="shared" ref="D14:D37" si="0">C14*$C$4</f>
        <v>1113340.5</v>
      </c>
      <c r="E14" s="28">
        <v>623470.68000000005</v>
      </c>
      <c r="F14" s="29">
        <v>1083.1468674677692</v>
      </c>
      <c r="G14" s="28">
        <f t="shared" ref="G14:G25" si="1">F14*$G$13</f>
        <v>54.157343373388464</v>
      </c>
      <c r="H14" s="28"/>
      <c r="I14" s="8">
        <v>2011</v>
      </c>
      <c r="J14" s="60">
        <v>182001</v>
      </c>
    </row>
    <row r="15" spans="2:11">
      <c r="B15" s="61">
        <v>42036</v>
      </c>
      <c r="C15" s="29">
        <v>2332138</v>
      </c>
      <c r="D15" s="28">
        <f t="shared" si="0"/>
        <v>1166069</v>
      </c>
      <c r="E15" s="28">
        <v>652998.64</v>
      </c>
      <c r="F15" s="29">
        <v>1044.3098821767837</v>
      </c>
      <c r="G15" s="28">
        <f t="shared" si="1"/>
        <v>52.215494108839188</v>
      </c>
      <c r="H15" s="28"/>
      <c r="I15" s="8">
        <v>2012</v>
      </c>
      <c r="J15" s="60">
        <v>177706</v>
      </c>
    </row>
    <row r="16" spans="2:11">
      <c r="B16" s="61">
        <v>42064</v>
      </c>
      <c r="C16" s="29">
        <v>2292538</v>
      </c>
      <c r="D16" s="28">
        <f t="shared" si="0"/>
        <v>1146269</v>
      </c>
      <c r="E16" s="28">
        <v>641910.64</v>
      </c>
      <c r="F16" s="29">
        <v>1073.8905440171548</v>
      </c>
      <c r="G16" s="28">
        <f t="shared" si="1"/>
        <v>53.694527200857742</v>
      </c>
      <c r="H16" s="28"/>
      <c r="I16" s="8">
        <v>2013</v>
      </c>
      <c r="J16" s="60">
        <v>152683</v>
      </c>
    </row>
    <row r="17" spans="2:19">
      <c r="B17" s="61">
        <v>42095</v>
      </c>
      <c r="C17" s="29">
        <v>2308722</v>
      </c>
      <c r="D17" s="28">
        <f t="shared" si="0"/>
        <v>1154361</v>
      </c>
      <c r="E17" s="28">
        <v>646442.16</v>
      </c>
      <c r="F17" s="29">
        <v>1076.1358578468953</v>
      </c>
      <c r="G17" s="28">
        <f t="shared" si="1"/>
        <v>53.806792892344767</v>
      </c>
      <c r="H17" s="28"/>
      <c r="I17" s="8">
        <v>2014</v>
      </c>
      <c r="J17" s="60">
        <v>147157</v>
      </c>
    </row>
    <row r="18" spans="2:19">
      <c r="B18" s="61">
        <v>42125</v>
      </c>
      <c r="C18" s="29">
        <v>2345544</v>
      </c>
      <c r="D18" s="28">
        <f t="shared" si="0"/>
        <v>1172772</v>
      </c>
      <c r="E18" s="28">
        <v>656752.32000000007</v>
      </c>
      <c r="F18" s="29">
        <v>1063.7171632678815</v>
      </c>
      <c r="G18" s="28">
        <f t="shared" si="1"/>
        <v>53.185858163394073</v>
      </c>
      <c r="H18" s="28"/>
      <c r="I18" s="8">
        <v>2015</v>
      </c>
      <c r="J18" s="60">
        <v>118165</v>
      </c>
    </row>
    <row r="19" spans="2:19">
      <c r="B19" s="61">
        <v>42156</v>
      </c>
      <c r="C19" s="29">
        <v>2243170</v>
      </c>
      <c r="D19" s="28">
        <f t="shared" si="0"/>
        <v>1121585</v>
      </c>
      <c r="E19" s="28">
        <v>628087.60000000009</v>
      </c>
      <c r="F19" s="29">
        <v>1125.9439632306064</v>
      </c>
      <c r="G19" s="28">
        <f t="shared" si="1"/>
        <v>56.297198161530325</v>
      </c>
      <c r="H19" s="28"/>
    </row>
    <row r="20" spans="2:19">
      <c r="B20" s="61">
        <v>42186</v>
      </c>
      <c r="C20" s="29">
        <v>2371331</v>
      </c>
      <c r="D20" s="28">
        <f t="shared" si="0"/>
        <v>1185665.5</v>
      </c>
      <c r="E20" s="28">
        <v>663972.68000000005</v>
      </c>
      <c r="F20" s="29">
        <v>1078.4361946940346</v>
      </c>
      <c r="G20" s="28">
        <f t="shared" si="1"/>
        <v>53.921809734701732</v>
      </c>
      <c r="H20" s="28"/>
    </row>
    <row r="21" spans="2:19" ht="15.75" thickBot="1">
      <c r="B21" s="61">
        <v>42217</v>
      </c>
      <c r="C21" s="29">
        <v>1836992</v>
      </c>
      <c r="D21" s="28">
        <f t="shared" si="0"/>
        <v>918496</v>
      </c>
      <c r="E21" s="28">
        <v>514357.76000000007</v>
      </c>
      <c r="F21" s="29">
        <v>1402.9661315890323</v>
      </c>
      <c r="G21" s="28">
        <f t="shared" si="1"/>
        <v>70.148306579451614</v>
      </c>
      <c r="H21" s="28"/>
    </row>
    <row r="22" spans="2:19">
      <c r="B22" s="61">
        <v>42248</v>
      </c>
      <c r="C22" s="29">
        <v>2368396</v>
      </c>
      <c r="D22" s="28">
        <f t="shared" si="0"/>
        <v>1184198</v>
      </c>
      <c r="E22" s="28">
        <v>663150.88000000012</v>
      </c>
      <c r="F22" s="29">
        <v>1096.8170061087758</v>
      </c>
      <c r="G22" s="28">
        <f t="shared" si="1"/>
        <v>54.840850305438792</v>
      </c>
      <c r="H22" s="28"/>
      <c r="J22" s="62" t="s">
        <v>201</v>
      </c>
      <c r="K22" s="62"/>
      <c r="M22" s="62" t="s">
        <v>202</v>
      </c>
      <c r="N22" s="62"/>
    </row>
    <row r="23" spans="2:19">
      <c r="B23" s="61">
        <v>42278</v>
      </c>
      <c r="C23" s="29">
        <v>2402677</v>
      </c>
      <c r="D23" s="28">
        <f t="shared" si="0"/>
        <v>1201338.5</v>
      </c>
      <c r="E23" s="28">
        <v>672749.56</v>
      </c>
      <c r="F23" s="29">
        <v>1084.7573186075365</v>
      </c>
      <c r="G23" s="28">
        <f t="shared" si="1"/>
        <v>54.237865930376827</v>
      </c>
      <c r="H23" s="28"/>
      <c r="J23" s="63"/>
      <c r="K23" s="63"/>
      <c r="M23" s="63"/>
      <c r="N23" s="63"/>
    </row>
    <row r="24" spans="2:19">
      <c r="B24" s="61">
        <v>42309</v>
      </c>
      <c r="C24" s="29">
        <v>2345402</v>
      </c>
      <c r="D24" s="28">
        <f t="shared" si="0"/>
        <v>1172701</v>
      </c>
      <c r="E24" s="28">
        <v>656712.56000000006</v>
      </c>
      <c r="F24" s="29">
        <v>1103.4316121500704</v>
      </c>
      <c r="G24" s="28">
        <f t="shared" si="1"/>
        <v>55.171580607503522</v>
      </c>
      <c r="H24" s="28"/>
      <c r="J24" s="63" t="s">
        <v>180</v>
      </c>
      <c r="K24" s="64">
        <v>657518.24833333341</v>
      </c>
      <c r="M24" s="63" t="s">
        <v>180</v>
      </c>
      <c r="N24" s="189">
        <v>57.470771372228285</v>
      </c>
    </row>
    <row r="25" spans="2:19">
      <c r="B25" s="61">
        <v>42339</v>
      </c>
      <c r="C25" s="29">
        <v>2216410</v>
      </c>
      <c r="D25" s="28">
        <f t="shared" si="0"/>
        <v>1108205</v>
      </c>
      <c r="E25" s="28">
        <v>620594.80000000005</v>
      </c>
      <c r="F25" s="29">
        <v>1182.4901484833581</v>
      </c>
      <c r="G25" s="28">
        <f t="shared" si="1"/>
        <v>59.124507424167909</v>
      </c>
      <c r="H25" s="28"/>
      <c r="J25" s="63" t="s">
        <v>181</v>
      </c>
      <c r="K25" s="64">
        <v>7724.9835698859952</v>
      </c>
      <c r="M25" s="63" t="s">
        <v>181</v>
      </c>
      <c r="N25" s="189">
        <v>0.84682868173006176</v>
      </c>
    </row>
    <row r="26" spans="2:19">
      <c r="B26" s="61">
        <v>42370</v>
      </c>
      <c r="C26" s="29">
        <v>2385707</v>
      </c>
      <c r="D26" s="28">
        <f t="shared" si="0"/>
        <v>1192853.5</v>
      </c>
      <c r="E26" s="28">
        <v>667997.96000000008</v>
      </c>
      <c r="F26" s="29">
        <v>1101.1946982592581</v>
      </c>
      <c r="G26" s="28">
        <f>F26*$G$13</f>
        <v>55.059734912962909</v>
      </c>
      <c r="H26" s="28"/>
      <c r="J26" s="63" t="s">
        <v>182</v>
      </c>
      <c r="K26" s="64">
        <v>663561.78</v>
      </c>
      <c r="M26" s="63" t="s">
        <v>182</v>
      </c>
      <c r="N26" s="189">
        <v>56.52423393684046</v>
      </c>
    </row>
    <row r="27" spans="2:19">
      <c r="B27" s="61">
        <v>42401</v>
      </c>
      <c r="C27" s="29">
        <v>2429467</v>
      </c>
      <c r="D27" s="28">
        <f t="shared" si="0"/>
        <v>1214733.5</v>
      </c>
      <c r="E27" s="28">
        <v>680250.76</v>
      </c>
      <c r="F27" s="29">
        <v>1091.0702018179295</v>
      </c>
      <c r="G27" s="28">
        <f t="shared" ref="G27:G37" si="2">F27*$G$13</f>
        <v>54.553510090896481</v>
      </c>
      <c r="H27" s="28"/>
      <c r="J27" s="63" t="s">
        <v>183</v>
      </c>
      <c r="K27" s="63"/>
      <c r="M27" s="63" t="s">
        <v>183</v>
      </c>
      <c r="N27" s="189" t="e">
        <v>#N/A</v>
      </c>
    </row>
    <row r="28" spans="2:19">
      <c r="B28" s="61">
        <v>42430</v>
      </c>
      <c r="C28" s="29">
        <v>2414620</v>
      </c>
      <c r="D28" s="28">
        <f t="shared" si="0"/>
        <v>1207310</v>
      </c>
      <c r="E28" s="28">
        <v>676093.60000000009</v>
      </c>
      <c r="F28" s="29">
        <v>1108.1842484531726</v>
      </c>
      <c r="G28" s="28">
        <f t="shared" si="2"/>
        <v>55.409212422658634</v>
      </c>
      <c r="H28" s="28"/>
      <c r="J28" s="63" t="s">
        <v>184</v>
      </c>
      <c r="K28" s="64">
        <v>37844.536035208643</v>
      </c>
      <c r="M28" s="63" t="s">
        <v>184</v>
      </c>
      <c r="N28" s="189">
        <v>2.9335006041260825</v>
      </c>
    </row>
    <row r="29" spans="2:19">
      <c r="B29" s="61">
        <v>42461</v>
      </c>
      <c r="C29" s="29">
        <v>2385772</v>
      </c>
      <c r="D29" s="28">
        <f t="shared" si="0"/>
        <v>1192886</v>
      </c>
      <c r="E29" s="28">
        <v>668016.16</v>
      </c>
      <c r="F29" s="29">
        <v>1129.2206422072184</v>
      </c>
      <c r="G29" s="28">
        <f t="shared" si="2"/>
        <v>56.461032110360918</v>
      </c>
      <c r="H29" s="28"/>
      <c r="J29" s="63" t="s">
        <v>185</v>
      </c>
      <c r="K29" s="64">
        <v>1432208907.7202055</v>
      </c>
      <c r="M29" s="63" t="s">
        <v>185</v>
      </c>
      <c r="N29" s="189">
        <v>8.6054257944080916</v>
      </c>
    </row>
    <row r="30" spans="2:19" ht="15" customHeight="1">
      <c r="B30" s="61">
        <v>42491</v>
      </c>
      <c r="C30" s="29">
        <v>2481878</v>
      </c>
      <c r="D30" s="28">
        <f t="shared" si="0"/>
        <v>1240939</v>
      </c>
      <c r="E30" s="28">
        <v>694925.84000000008</v>
      </c>
      <c r="F30" s="29">
        <v>1103.0394805868782</v>
      </c>
      <c r="G30" s="28">
        <f t="shared" si="2"/>
        <v>55.151974029343911</v>
      </c>
      <c r="H30" s="28"/>
      <c r="J30" s="63" t="s">
        <v>186</v>
      </c>
      <c r="K30" s="64">
        <v>8.5021844816258785</v>
      </c>
      <c r="M30" s="63" t="s">
        <v>186</v>
      </c>
      <c r="N30" s="189">
        <v>0.60749826025269371</v>
      </c>
    </row>
    <row r="31" spans="2:19" ht="15" customHeight="1">
      <c r="B31" s="61">
        <v>42522</v>
      </c>
      <c r="C31" s="29">
        <v>2490537</v>
      </c>
      <c r="D31" s="28">
        <f t="shared" si="0"/>
        <v>1245268.5</v>
      </c>
      <c r="E31" s="28">
        <v>697350.3600000001</v>
      </c>
      <c r="F31" s="29">
        <v>1109.336697266493</v>
      </c>
      <c r="G31" s="28">
        <f t="shared" si="2"/>
        <v>55.466834863324657</v>
      </c>
      <c r="H31" s="28"/>
      <c r="J31" s="63" t="s">
        <v>187</v>
      </c>
      <c r="K31" s="64">
        <v>-2.4329656590596969</v>
      </c>
      <c r="M31" s="63" t="s">
        <v>187</v>
      </c>
      <c r="N31" s="189">
        <v>1.2189601864723147</v>
      </c>
    </row>
    <row r="32" spans="2:19">
      <c r="B32" s="61">
        <v>42552</v>
      </c>
      <c r="C32" s="29">
        <v>2456735</v>
      </c>
      <c r="D32" s="28">
        <f t="shared" si="0"/>
        <v>1228367.5</v>
      </c>
      <c r="E32" s="28">
        <v>687885.8</v>
      </c>
      <c r="F32" s="29">
        <v>1131.7487152664</v>
      </c>
      <c r="G32" s="28">
        <f t="shared" si="2"/>
        <v>56.587435763320002</v>
      </c>
      <c r="H32" s="28"/>
      <c r="J32" s="63" t="s">
        <v>188</v>
      </c>
      <c r="K32" s="64">
        <v>182992.60000000003</v>
      </c>
      <c r="M32" s="63" t="s">
        <v>188</v>
      </c>
      <c r="N32" s="189">
        <v>9.2083211463870143</v>
      </c>
      <c r="S32" s="263"/>
    </row>
    <row r="33" spans="2:14">
      <c r="B33" s="61">
        <v>42583</v>
      </c>
      <c r="C33" s="29">
        <v>2448192</v>
      </c>
      <c r="D33" s="28">
        <f t="shared" si="0"/>
        <v>1224096</v>
      </c>
      <c r="E33" s="28">
        <v>685493.76000000001</v>
      </c>
      <c r="F33" s="29">
        <v>1152.8104045761118</v>
      </c>
      <c r="G33" s="28">
        <f t="shared" si="2"/>
        <v>57.640520228805592</v>
      </c>
      <c r="H33" s="28"/>
      <c r="J33" s="63" t="s">
        <v>189</v>
      </c>
      <c r="K33" s="64">
        <v>514357.76000000007</v>
      </c>
      <c r="M33" s="63" t="s">
        <v>189</v>
      </c>
      <c r="N33" s="189">
        <v>54.553510090896481</v>
      </c>
    </row>
    <row r="34" spans="2:14">
      <c r="B34" s="61">
        <v>42614</v>
      </c>
      <c r="C34" s="29">
        <v>2304980</v>
      </c>
      <c r="D34" s="28">
        <f t="shared" si="0"/>
        <v>1152490</v>
      </c>
      <c r="E34" s="28">
        <v>645394.4</v>
      </c>
      <c r="F34" s="29">
        <v>1240.1555241260226</v>
      </c>
      <c r="G34" s="28">
        <f t="shared" si="2"/>
        <v>62.007776206301131</v>
      </c>
      <c r="H34" s="28"/>
      <c r="J34" s="63" t="s">
        <v>190</v>
      </c>
      <c r="K34" s="64">
        <v>697350.3600000001</v>
      </c>
      <c r="M34" s="63" t="s">
        <v>190</v>
      </c>
      <c r="N34" s="189">
        <v>63.761831237283495</v>
      </c>
    </row>
    <row r="35" spans="2:14">
      <c r="B35" s="61">
        <v>42644</v>
      </c>
      <c r="C35" s="29">
        <v>2488880</v>
      </c>
      <c r="D35" s="28">
        <f t="shared" si="0"/>
        <v>1244440</v>
      </c>
      <c r="E35" s="28">
        <v>696886.4</v>
      </c>
      <c r="F35" s="29">
        <v>1159.3532954581981</v>
      </c>
      <c r="G35" s="28">
        <f t="shared" si="2"/>
        <v>57.967664772909906</v>
      </c>
      <c r="H35" s="28"/>
      <c r="J35" s="63" t="s">
        <v>191</v>
      </c>
      <c r="K35" s="64">
        <v>15780437.960000001</v>
      </c>
      <c r="M35" s="63" t="s">
        <v>191</v>
      </c>
      <c r="N35" s="189">
        <v>689.64925646673942</v>
      </c>
    </row>
    <row r="36" spans="2:14" ht="15.75" thickBot="1">
      <c r="B36" s="61">
        <v>42675</v>
      </c>
      <c r="C36" s="29">
        <v>2453272</v>
      </c>
      <c r="D36" s="28">
        <f t="shared" si="0"/>
        <v>1226636</v>
      </c>
      <c r="E36" s="28">
        <v>686916.16</v>
      </c>
      <c r="F36" s="29">
        <v>1191.6345965714363</v>
      </c>
      <c r="G36" s="28">
        <f t="shared" si="2"/>
        <v>59.581729828571817</v>
      </c>
      <c r="H36" s="28"/>
      <c r="J36" s="65" t="s">
        <v>192</v>
      </c>
      <c r="K36" s="66">
        <v>24</v>
      </c>
      <c r="M36" s="65" t="s">
        <v>192</v>
      </c>
      <c r="N36" s="190">
        <v>12</v>
      </c>
    </row>
    <row r="37" spans="2:14">
      <c r="B37" s="67">
        <v>42705</v>
      </c>
      <c r="C37" s="68">
        <v>2328666</v>
      </c>
      <c r="D37" s="30">
        <f t="shared" si="0"/>
        <v>1164333</v>
      </c>
      <c r="E37" s="30">
        <v>652026.4800000001</v>
      </c>
      <c r="F37" s="68">
        <v>1275.2366247456698</v>
      </c>
      <c r="G37" s="30">
        <f t="shared" si="2"/>
        <v>63.761831237283495</v>
      </c>
      <c r="H37" s="281"/>
    </row>
    <row r="39" spans="2:14" ht="18.75">
      <c r="B39" s="283" t="s">
        <v>311</v>
      </c>
      <c r="C39" s="368">
        <v>657518.24833333341</v>
      </c>
      <c r="E39" s="77"/>
      <c r="F39" s="284" t="s">
        <v>318</v>
      </c>
      <c r="G39" s="369">
        <v>57.470771372228285</v>
      </c>
      <c r="H39" s="77"/>
      <c r="I39" s="77"/>
    </row>
    <row r="40" spans="2:14">
      <c r="B40" s="267" t="s">
        <v>314</v>
      </c>
      <c r="E40" s="276"/>
      <c r="F40" s="275"/>
    </row>
    <row r="41" spans="2:14" ht="21.95" customHeight="1">
      <c r="B41" s="70" t="s">
        <v>31</v>
      </c>
      <c r="C41" s="70" t="s">
        <v>315</v>
      </c>
      <c r="D41" s="70" t="s">
        <v>516</v>
      </c>
      <c r="E41" s="70" t="s">
        <v>313</v>
      </c>
      <c r="F41" s="278"/>
      <c r="G41" s="268"/>
      <c r="H41" s="268"/>
      <c r="I41"/>
    </row>
    <row r="42" spans="2:14">
      <c r="B42" s="410">
        <v>1</v>
      </c>
      <c r="C42" s="411">
        <f>0%</f>
        <v>0</v>
      </c>
      <c r="D42" s="412">
        <f>ROUNDUP($C$39*C42,0)</f>
        <v>0</v>
      </c>
      <c r="E42" s="413"/>
      <c r="F42" s="268"/>
      <c r="G42" s="268"/>
      <c r="H42" s="268"/>
    </row>
    <row r="43" spans="2:14">
      <c r="B43" s="414">
        <v>2</v>
      </c>
      <c r="C43" s="415">
        <f>0%</f>
        <v>0</v>
      </c>
      <c r="D43" s="416">
        <f t="shared" ref="D43:D53" si="3">ROUNDUP($C$39*C43,0)</f>
        <v>0</v>
      </c>
      <c r="E43" s="417"/>
      <c r="F43" s="268"/>
      <c r="G43" s="268"/>
      <c r="H43" s="268"/>
      <c r="J43"/>
      <c r="K43"/>
      <c r="L43"/>
    </row>
    <row r="44" spans="2:14">
      <c r="B44" s="418">
        <v>3</v>
      </c>
      <c r="C44" s="415">
        <f>0%</f>
        <v>0</v>
      </c>
      <c r="D44" s="416">
        <f t="shared" si="3"/>
        <v>0</v>
      </c>
      <c r="E44" s="417"/>
      <c r="F44" s="268"/>
      <c r="G44" s="268"/>
      <c r="H44" s="268"/>
      <c r="J44" s="367"/>
      <c r="K44" s="367"/>
      <c r="L44"/>
    </row>
    <row r="45" spans="2:14">
      <c r="B45" s="418">
        <v>4</v>
      </c>
      <c r="C45" s="415">
        <f>0%</f>
        <v>0</v>
      </c>
      <c r="D45" s="416">
        <f t="shared" si="3"/>
        <v>0</v>
      </c>
      <c r="E45" s="417"/>
      <c r="F45" s="268"/>
      <c r="G45" s="268"/>
      <c r="H45" s="268"/>
    </row>
    <row r="46" spans="2:14">
      <c r="B46" s="418">
        <v>5</v>
      </c>
      <c r="C46" s="415">
        <f>0%</f>
        <v>0</v>
      </c>
      <c r="D46" s="416">
        <f t="shared" si="3"/>
        <v>0</v>
      </c>
      <c r="E46" s="417"/>
      <c r="F46" s="268"/>
      <c r="G46" s="268"/>
      <c r="H46" s="268"/>
    </row>
    <row r="47" spans="2:14">
      <c r="B47" s="418">
        <v>6</v>
      </c>
      <c r="C47" s="419">
        <v>5.0000000000000001E-3</v>
      </c>
      <c r="D47" s="416">
        <f t="shared" si="3"/>
        <v>3288</v>
      </c>
      <c r="E47" s="420"/>
      <c r="F47" s="268"/>
      <c r="G47" s="268"/>
      <c r="H47" s="268"/>
    </row>
    <row r="48" spans="2:14">
      <c r="B48" s="418">
        <v>7</v>
      </c>
      <c r="C48" s="419">
        <v>5.4999999999999997E-3</v>
      </c>
      <c r="D48" s="416">
        <f t="shared" si="3"/>
        <v>3617</v>
      </c>
      <c r="E48" s="421"/>
      <c r="F48" s="268"/>
      <c r="G48" s="268"/>
      <c r="H48" s="268"/>
    </row>
    <row r="49" spans="2:8">
      <c r="B49" s="418">
        <v>8</v>
      </c>
      <c r="C49" s="419">
        <v>7.0000000000000001E-3</v>
      </c>
      <c r="D49" s="416">
        <f t="shared" si="3"/>
        <v>4603</v>
      </c>
      <c r="E49" s="421"/>
      <c r="F49" s="268"/>
      <c r="G49" s="268"/>
      <c r="H49" s="268"/>
    </row>
    <row r="50" spans="2:8">
      <c r="B50" s="418">
        <v>9</v>
      </c>
      <c r="C50" s="419">
        <v>8.9999999999999993E-3</v>
      </c>
      <c r="D50" s="416">
        <f t="shared" si="3"/>
        <v>5918</v>
      </c>
      <c r="E50" s="421"/>
      <c r="F50" s="268"/>
      <c r="G50" s="268"/>
      <c r="H50" s="268"/>
    </row>
    <row r="51" spans="2:8">
      <c r="B51" s="414">
        <v>10</v>
      </c>
      <c r="C51" s="419">
        <v>1.2999999999999999E-2</v>
      </c>
      <c r="D51" s="416">
        <f t="shared" si="3"/>
        <v>8548</v>
      </c>
      <c r="E51" s="421"/>
      <c r="F51" s="268"/>
      <c r="G51" s="268"/>
      <c r="H51" s="268"/>
    </row>
    <row r="52" spans="2:8">
      <c r="B52" s="414">
        <v>11</v>
      </c>
      <c r="C52" s="419">
        <v>1.7999999999999999E-2</v>
      </c>
      <c r="D52" s="416">
        <f t="shared" si="3"/>
        <v>11836</v>
      </c>
      <c r="E52" s="421"/>
      <c r="F52" s="268"/>
      <c r="G52" s="268"/>
      <c r="H52" s="268"/>
    </row>
    <row r="53" spans="2:8">
      <c r="B53" s="422">
        <v>12</v>
      </c>
      <c r="C53" s="423">
        <v>0.02</v>
      </c>
      <c r="D53" s="424">
        <f t="shared" si="3"/>
        <v>13151</v>
      </c>
      <c r="E53" s="425"/>
      <c r="F53" s="13"/>
      <c r="G53" s="268"/>
      <c r="H53" s="268"/>
    </row>
    <row r="54" spans="2:8">
      <c r="B54" s="414" t="s">
        <v>179</v>
      </c>
      <c r="C54" s="419"/>
      <c r="D54" s="416"/>
      <c r="E54" s="426">
        <f>SUM(D42:D53)</f>
        <v>50961</v>
      </c>
      <c r="F54" s="13"/>
      <c r="G54" s="268"/>
      <c r="H54" s="268"/>
    </row>
    <row r="55" spans="2:8">
      <c r="B55" s="418" t="s">
        <v>193</v>
      </c>
      <c r="C55" s="419">
        <v>0.12</v>
      </c>
      <c r="D55" s="417"/>
      <c r="E55" s="416">
        <f>ROUNDUP($C$39*C55,0)</f>
        <v>78903</v>
      </c>
      <c r="F55" s="279"/>
      <c r="G55" s="268"/>
      <c r="H55" s="268"/>
    </row>
    <row r="56" spans="2:8">
      <c r="B56" s="418" t="s">
        <v>194</v>
      </c>
      <c r="C56" s="419">
        <v>0.15</v>
      </c>
      <c r="D56" s="417"/>
      <c r="E56" s="416">
        <f>ROUNDUP($C$39*C56,0)</f>
        <v>98628</v>
      </c>
      <c r="F56" s="279"/>
      <c r="G56" s="268"/>
      <c r="H56" s="268"/>
    </row>
    <row r="57" spans="2:8">
      <c r="B57" s="418" t="s">
        <v>195</v>
      </c>
      <c r="C57" s="419">
        <v>0.2</v>
      </c>
      <c r="D57" s="417"/>
      <c r="E57" s="416">
        <f>ROUNDUP($C$39*C57,0)</f>
        <v>131504</v>
      </c>
      <c r="F57" s="279"/>
      <c r="G57" s="268"/>
      <c r="H57" s="268"/>
    </row>
    <row r="58" spans="2:8" ht="15.75" thickBot="1">
      <c r="B58" s="427" t="s">
        <v>196</v>
      </c>
      <c r="C58" s="428">
        <v>0.25</v>
      </c>
      <c r="D58" s="429"/>
      <c r="E58" s="430">
        <f>ROUNDUP($C$39*C58,0)</f>
        <v>164380</v>
      </c>
      <c r="F58" s="279"/>
      <c r="G58" s="268"/>
      <c r="H58" s="268"/>
    </row>
  </sheetData>
  <hyperlinks>
    <hyperlink ref="I3" r:id="rId1"/>
  </hyperlinks>
  <pageMargins left="0.7" right="0.7" top="0.75" bottom="0.75" header="0.3" footer="0.3"/>
  <pageSetup orientation="portrait" r:id="rId2"/>
  <drawing r:id="rId3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72"/>
  <sheetViews>
    <sheetView showGridLines="0" showRowColHeaders="0" zoomScale="85" zoomScaleNormal="85" workbookViewId="0">
      <pane ySplit="4" topLeftCell="A5" activePane="bottomLeft" state="frozen"/>
      <selection pane="bottomLeft" activeCell="A5" sqref="A5"/>
    </sheetView>
  </sheetViews>
  <sheetFormatPr baseColWidth="10" defaultColWidth="11.42578125" defaultRowHeight="15"/>
  <cols>
    <col min="1" max="1" width="6" style="1" customWidth="1"/>
    <col min="2" max="2" width="17.5703125" style="1" customWidth="1"/>
    <col min="3" max="3" width="15.28515625" style="1" customWidth="1"/>
    <col min="4" max="4" width="10.7109375" style="1" customWidth="1"/>
    <col min="5" max="5" width="16.28515625" style="1" customWidth="1"/>
    <col min="6" max="6" width="12.28515625" style="1" customWidth="1"/>
    <col min="7" max="8" width="16.42578125" style="1" customWidth="1"/>
    <col min="9" max="9" width="14.140625" style="1" customWidth="1"/>
    <col min="10" max="10" width="15.28515625" style="1" customWidth="1"/>
    <col min="11" max="11" width="14.28515625" style="1" customWidth="1"/>
    <col min="12" max="16384" width="11.42578125" style="1"/>
  </cols>
  <sheetData>
    <row r="2" spans="2:12" ht="32.25">
      <c r="B2" s="203" t="s">
        <v>218</v>
      </c>
    </row>
    <row r="3" spans="2:12" ht="9" customHeight="1"/>
    <row r="4" spans="2:12" ht="60">
      <c r="B4" s="2" t="s">
        <v>31</v>
      </c>
      <c r="C4" s="91" t="s">
        <v>220</v>
      </c>
      <c r="D4" s="91" t="s">
        <v>228</v>
      </c>
      <c r="E4" s="91" t="s">
        <v>227</v>
      </c>
      <c r="F4" s="91" t="s">
        <v>243</v>
      </c>
      <c r="G4" s="91" t="s">
        <v>229</v>
      </c>
      <c r="H4" s="91" t="s">
        <v>244</v>
      </c>
      <c r="I4" s="91" t="s">
        <v>230</v>
      </c>
      <c r="J4" s="91" t="s">
        <v>231</v>
      </c>
      <c r="K4" s="91" t="s">
        <v>234</v>
      </c>
      <c r="L4" s="91" t="s">
        <v>235</v>
      </c>
    </row>
    <row r="5" spans="2:12">
      <c r="B5" s="92">
        <v>0</v>
      </c>
      <c r="C5" s="93">
        <f>(Datos_Entrada!E85)/1000</f>
        <v>516878</v>
      </c>
      <c r="D5" s="94"/>
      <c r="E5" s="93">
        <f>(Datos_Entrada!E86)/1000</f>
        <v>87957</v>
      </c>
      <c r="F5" s="94"/>
      <c r="G5" s="93">
        <f>(Datos_Entrada!$E$87)/1000</f>
        <v>18000</v>
      </c>
      <c r="H5" s="94"/>
      <c r="K5" s="204">
        <f>D5+F5+H5</f>
        <v>0</v>
      </c>
    </row>
    <row r="6" spans="2:12">
      <c r="B6" s="92">
        <v>1</v>
      </c>
      <c r="C6" s="94"/>
      <c r="D6" s="93">
        <f>$C$5/$B$65</f>
        <v>8614.6333333333332</v>
      </c>
      <c r="F6" s="93">
        <f>$E$5/$B$65</f>
        <v>1465.95</v>
      </c>
      <c r="H6" s="93">
        <f>$G$5/$B$65</f>
        <v>300</v>
      </c>
      <c r="I6" s="204">
        <f>(Datos_Entrada!D39)/1000</f>
        <v>200000</v>
      </c>
      <c r="J6" s="205">
        <f>I6</f>
        <v>200000</v>
      </c>
      <c r="K6" s="204">
        <f t="shared" ref="K6:K65" si="0">D6+F6+H6</f>
        <v>10380.583333333334</v>
      </c>
    </row>
    <row r="7" spans="2:12">
      <c r="B7" s="92">
        <v>2</v>
      </c>
      <c r="C7" s="94"/>
      <c r="D7" s="93">
        <f t="shared" ref="D7:D65" si="1">$C$5/$B$65</f>
        <v>8614.6333333333332</v>
      </c>
      <c r="F7" s="93">
        <f t="shared" ref="F7:F65" si="2">$E$5/$B$65</f>
        <v>1465.95</v>
      </c>
      <c r="H7" s="93">
        <f t="shared" ref="H7:H65" si="3">$G$5/$B$65</f>
        <v>300</v>
      </c>
      <c r="I7" s="204"/>
      <c r="K7" s="204">
        <f t="shared" si="0"/>
        <v>10380.583333333334</v>
      </c>
    </row>
    <row r="8" spans="2:12">
      <c r="B8" s="92">
        <v>3</v>
      </c>
      <c r="C8" s="94"/>
      <c r="D8" s="93">
        <f t="shared" si="1"/>
        <v>8614.6333333333332</v>
      </c>
      <c r="F8" s="93">
        <f t="shared" si="2"/>
        <v>1465.95</v>
      </c>
      <c r="H8" s="93">
        <f t="shared" si="3"/>
        <v>300</v>
      </c>
      <c r="I8" s="204"/>
      <c r="K8" s="204">
        <f t="shared" si="0"/>
        <v>10380.583333333334</v>
      </c>
    </row>
    <row r="9" spans="2:12">
      <c r="B9" s="92">
        <v>4</v>
      </c>
      <c r="C9" s="94"/>
      <c r="D9" s="93">
        <f t="shared" si="1"/>
        <v>8614.6333333333332</v>
      </c>
      <c r="F9" s="93">
        <f t="shared" si="2"/>
        <v>1465.95</v>
      </c>
      <c r="H9" s="93">
        <f t="shared" si="3"/>
        <v>300</v>
      </c>
      <c r="I9" s="204"/>
      <c r="K9" s="204">
        <f t="shared" si="0"/>
        <v>10380.583333333334</v>
      </c>
    </row>
    <row r="10" spans="2:12">
      <c r="B10" s="92">
        <v>5</v>
      </c>
      <c r="C10" s="94"/>
      <c r="D10" s="93">
        <f t="shared" si="1"/>
        <v>8614.6333333333332</v>
      </c>
      <c r="F10" s="93">
        <f t="shared" si="2"/>
        <v>1465.95</v>
      </c>
      <c r="H10" s="93">
        <f t="shared" si="3"/>
        <v>300</v>
      </c>
      <c r="I10" s="204"/>
      <c r="K10" s="204">
        <f t="shared" si="0"/>
        <v>10380.583333333334</v>
      </c>
    </row>
    <row r="11" spans="2:12">
      <c r="B11" s="92">
        <v>6</v>
      </c>
      <c r="D11" s="93">
        <f t="shared" si="1"/>
        <v>8614.6333333333332</v>
      </c>
      <c r="F11" s="93">
        <f t="shared" si="2"/>
        <v>1465.95</v>
      </c>
      <c r="H11" s="93">
        <f t="shared" si="3"/>
        <v>300</v>
      </c>
      <c r="I11" s="204"/>
      <c r="K11" s="204">
        <f t="shared" si="0"/>
        <v>10380.583333333334</v>
      </c>
    </row>
    <row r="12" spans="2:12">
      <c r="B12" s="92">
        <v>7</v>
      </c>
      <c r="D12" s="93">
        <f t="shared" si="1"/>
        <v>8614.6333333333332</v>
      </c>
      <c r="F12" s="93">
        <f t="shared" si="2"/>
        <v>1465.95</v>
      </c>
      <c r="H12" s="93">
        <f t="shared" si="3"/>
        <v>300</v>
      </c>
      <c r="I12" s="204"/>
      <c r="K12" s="204">
        <f t="shared" si="0"/>
        <v>10380.583333333334</v>
      </c>
    </row>
    <row r="13" spans="2:12">
      <c r="B13" s="92">
        <v>8</v>
      </c>
      <c r="D13" s="93">
        <f t="shared" si="1"/>
        <v>8614.6333333333332</v>
      </c>
      <c r="F13" s="93">
        <f t="shared" si="2"/>
        <v>1465.95</v>
      </c>
      <c r="H13" s="93">
        <f t="shared" si="3"/>
        <v>300</v>
      </c>
      <c r="I13" s="204"/>
      <c r="K13" s="204">
        <f t="shared" si="0"/>
        <v>10380.583333333334</v>
      </c>
    </row>
    <row r="14" spans="2:12">
      <c r="B14" s="92">
        <v>9</v>
      </c>
      <c r="D14" s="93">
        <f t="shared" si="1"/>
        <v>8614.6333333333332</v>
      </c>
      <c r="F14" s="93">
        <f t="shared" si="2"/>
        <v>1465.95</v>
      </c>
      <c r="H14" s="93">
        <f t="shared" si="3"/>
        <v>300</v>
      </c>
      <c r="I14" s="204"/>
      <c r="K14" s="204">
        <f t="shared" si="0"/>
        <v>10380.583333333334</v>
      </c>
    </row>
    <row r="15" spans="2:12">
      <c r="B15" s="92">
        <v>10</v>
      </c>
      <c r="D15" s="93">
        <f t="shared" si="1"/>
        <v>8614.6333333333332</v>
      </c>
      <c r="F15" s="93">
        <f t="shared" si="2"/>
        <v>1465.95</v>
      </c>
      <c r="H15" s="93">
        <f t="shared" si="3"/>
        <v>300</v>
      </c>
      <c r="I15" s="204"/>
      <c r="K15" s="204">
        <f t="shared" si="0"/>
        <v>10380.583333333334</v>
      </c>
    </row>
    <row r="16" spans="2:12">
      <c r="B16" s="92">
        <v>11</v>
      </c>
      <c r="D16" s="93">
        <f t="shared" si="1"/>
        <v>8614.6333333333332</v>
      </c>
      <c r="F16" s="93">
        <f t="shared" si="2"/>
        <v>1465.95</v>
      </c>
      <c r="H16" s="93">
        <f t="shared" si="3"/>
        <v>300</v>
      </c>
      <c r="I16" s="204"/>
      <c r="K16" s="204">
        <f t="shared" si="0"/>
        <v>10380.583333333334</v>
      </c>
    </row>
    <row r="17" spans="2:12">
      <c r="B17" s="92">
        <v>12</v>
      </c>
      <c r="D17" s="93">
        <f t="shared" si="1"/>
        <v>8614.6333333333332</v>
      </c>
      <c r="F17" s="93">
        <f t="shared" si="2"/>
        <v>1465.95</v>
      </c>
      <c r="H17" s="93">
        <f t="shared" si="3"/>
        <v>300</v>
      </c>
      <c r="I17" s="204"/>
      <c r="K17" s="204">
        <f t="shared" si="0"/>
        <v>10380.583333333334</v>
      </c>
      <c r="L17" s="205">
        <f>SUM(K5:K17)</f>
        <v>124566.99999999999</v>
      </c>
    </row>
    <row r="18" spans="2:12">
      <c r="B18" s="92">
        <v>13</v>
      </c>
      <c r="D18" s="93">
        <f t="shared" si="1"/>
        <v>8614.6333333333332</v>
      </c>
      <c r="F18" s="93">
        <f t="shared" si="2"/>
        <v>1465.95</v>
      </c>
      <c r="H18" s="93">
        <f t="shared" si="3"/>
        <v>300</v>
      </c>
      <c r="I18" s="204">
        <f>I6*(1+Datos_Entrada!$D$40)</f>
        <v>220000.00000000003</v>
      </c>
      <c r="J18" s="205">
        <f>I18-I6</f>
        <v>20000.000000000029</v>
      </c>
      <c r="K18" s="204">
        <f t="shared" si="0"/>
        <v>10380.583333333334</v>
      </c>
    </row>
    <row r="19" spans="2:12">
      <c r="B19" s="92">
        <v>14</v>
      </c>
      <c r="D19" s="93">
        <f t="shared" si="1"/>
        <v>8614.6333333333332</v>
      </c>
      <c r="F19" s="93">
        <f t="shared" si="2"/>
        <v>1465.95</v>
      </c>
      <c r="H19" s="93">
        <f t="shared" si="3"/>
        <v>300</v>
      </c>
      <c r="I19" s="204"/>
      <c r="K19" s="204">
        <f t="shared" si="0"/>
        <v>10380.583333333334</v>
      </c>
    </row>
    <row r="20" spans="2:12">
      <c r="B20" s="92">
        <v>15</v>
      </c>
      <c r="D20" s="93">
        <f t="shared" si="1"/>
        <v>8614.6333333333332</v>
      </c>
      <c r="F20" s="93">
        <f t="shared" si="2"/>
        <v>1465.95</v>
      </c>
      <c r="H20" s="93">
        <f t="shared" si="3"/>
        <v>300</v>
      </c>
      <c r="I20" s="204"/>
      <c r="K20" s="204">
        <f t="shared" si="0"/>
        <v>10380.583333333334</v>
      </c>
    </row>
    <row r="21" spans="2:12">
      <c r="B21" s="92">
        <v>16</v>
      </c>
      <c r="D21" s="93">
        <f t="shared" si="1"/>
        <v>8614.6333333333332</v>
      </c>
      <c r="F21" s="93">
        <f t="shared" si="2"/>
        <v>1465.95</v>
      </c>
      <c r="H21" s="93">
        <f t="shared" si="3"/>
        <v>300</v>
      </c>
      <c r="I21" s="204"/>
      <c r="K21" s="204">
        <f t="shared" si="0"/>
        <v>10380.583333333334</v>
      </c>
    </row>
    <row r="22" spans="2:12">
      <c r="B22" s="92">
        <v>17</v>
      </c>
      <c r="D22" s="93">
        <f t="shared" si="1"/>
        <v>8614.6333333333332</v>
      </c>
      <c r="F22" s="93">
        <f t="shared" si="2"/>
        <v>1465.95</v>
      </c>
      <c r="H22" s="93">
        <f t="shared" si="3"/>
        <v>300</v>
      </c>
      <c r="I22" s="204"/>
      <c r="K22" s="204">
        <f t="shared" si="0"/>
        <v>10380.583333333334</v>
      </c>
    </row>
    <row r="23" spans="2:12">
      <c r="B23" s="92">
        <v>18</v>
      </c>
      <c r="D23" s="93">
        <f t="shared" si="1"/>
        <v>8614.6333333333332</v>
      </c>
      <c r="F23" s="93">
        <f t="shared" si="2"/>
        <v>1465.95</v>
      </c>
      <c r="H23" s="93">
        <f t="shared" si="3"/>
        <v>300</v>
      </c>
      <c r="I23" s="204"/>
      <c r="K23" s="204">
        <f t="shared" si="0"/>
        <v>10380.583333333334</v>
      </c>
    </row>
    <row r="24" spans="2:12">
      <c r="B24" s="92">
        <v>19</v>
      </c>
      <c r="D24" s="93">
        <f t="shared" si="1"/>
        <v>8614.6333333333332</v>
      </c>
      <c r="F24" s="93">
        <f t="shared" si="2"/>
        <v>1465.95</v>
      </c>
      <c r="H24" s="93">
        <f t="shared" si="3"/>
        <v>300</v>
      </c>
      <c r="I24" s="204"/>
      <c r="K24" s="204">
        <f t="shared" si="0"/>
        <v>10380.583333333334</v>
      </c>
    </row>
    <row r="25" spans="2:12">
      <c r="B25" s="92">
        <v>20</v>
      </c>
      <c r="D25" s="93">
        <f t="shared" si="1"/>
        <v>8614.6333333333332</v>
      </c>
      <c r="F25" s="93">
        <f t="shared" si="2"/>
        <v>1465.95</v>
      </c>
      <c r="H25" s="93">
        <f t="shared" si="3"/>
        <v>300</v>
      </c>
      <c r="I25" s="204"/>
      <c r="K25" s="204">
        <f t="shared" si="0"/>
        <v>10380.583333333334</v>
      </c>
    </row>
    <row r="26" spans="2:12">
      <c r="B26" s="92">
        <v>21</v>
      </c>
      <c r="D26" s="93">
        <f t="shared" si="1"/>
        <v>8614.6333333333332</v>
      </c>
      <c r="F26" s="93">
        <f t="shared" si="2"/>
        <v>1465.95</v>
      </c>
      <c r="H26" s="93">
        <f t="shared" si="3"/>
        <v>300</v>
      </c>
      <c r="I26" s="204"/>
      <c r="K26" s="204">
        <f t="shared" si="0"/>
        <v>10380.583333333334</v>
      </c>
    </row>
    <row r="27" spans="2:12">
      <c r="B27" s="92">
        <v>22</v>
      </c>
      <c r="D27" s="93">
        <f t="shared" si="1"/>
        <v>8614.6333333333332</v>
      </c>
      <c r="F27" s="93">
        <f t="shared" si="2"/>
        <v>1465.95</v>
      </c>
      <c r="H27" s="93">
        <f t="shared" si="3"/>
        <v>300</v>
      </c>
      <c r="I27" s="204"/>
      <c r="K27" s="204">
        <f t="shared" si="0"/>
        <v>10380.583333333334</v>
      </c>
    </row>
    <row r="28" spans="2:12">
      <c r="B28" s="92">
        <v>23</v>
      </c>
      <c r="D28" s="93">
        <f t="shared" si="1"/>
        <v>8614.6333333333332</v>
      </c>
      <c r="F28" s="93">
        <f t="shared" si="2"/>
        <v>1465.95</v>
      </c>
      <c r="H28" s="93">
        <f t="shared" si="3"/>
        <v>300</v>
      </c>
      <c r="I28" s="204"/>
      <c r="K28" s="204">
        <f t="shared" si="0"/>
        <v>10380.583333333334</v>
      </c>
    </row>
    <row r="29" spans="2:12">
      <c r="B29" s="92">
        <v>24</v>
      </c>
      <c r="D29" s="93">
        <f t="shared" si="1"/>
        <v>8614.6333333333332</v>
      </c>
      <c r="F29" s="93">
        <f t="shared" si="2"/>
        <v>1465.95</v>
      </c>
      <c r="H29" s="93">
        <f t="shared" si="3"/>
        <v>300</v>
      </c>
      <c r="I29" s="204"/>
      <c r="K29" s="204">
        <f t="shared" si="0"/>
        <v>10380.583333333334</v>
      </c>
      <c r="L29" s="205">
        <f>SUM(K18:K29)</f>
        <v>124566.99999999999</v>
      </c>
    </row>
    <row r="30" spans="2:12">
      <c r="B30" s="92">
        <v>25</v>
      </c>
      <c r="D30" s="93">
        <f t="shared" si="1"/>
        <v>8614.6333333333332</v>
      </c>
      <c r="F30" s="93">
        <f t="shared" si="2"/>
        <v>1465.95</v>
      </c>
      <c r="H30" s="93">
        <f t="shared" si="3"/>
        <v>300</v>
      </c>
      <c r="I30" s="204">
        <f>I18*(1+Datos_Entrada!$D$40)</f>
        <v>242000.00000000006</v>
      </c>
      <c r="J30" s="205">
        <f>I30-I18</f>
        <v>22000.000000000029</v>
      </c>
      <c r="K30" s="204">
        <f t="shared" si="0"/>
        <v>10380.583333333334</v>
      </c>
    </row>
    <row r="31" spans="2:12">
      <c r="B31" s="92">
        <v>26</v>
      </c>
      <c r="D31" s="93">
        <f t="shared" si="1"/>
        <v>8614.6333333333332</v>
      </c>
      <c r="F31" s="93">
        <f t="shared" si="2"/>
        <v>1465.95</v>
      </c>
      <c r="H31" s="93">
        <f t="shared" si="3"/>
        <v>300</v>
      </c>
      <c r="I31" s="204"/>
      <c r="K31" s="204">
        <f t="shared" si="0"/>
        <v>10380.583333333334</v>
      </c>
    </row>
    <row r="32" spans="2:12">
      <c r="B32" s="92">
        <v>27</v>
      </c>
      <c r="D32" s="93">
        <f t="shared" si="1"/>
        <v>8614.6333333333332</v>
      </c>
      <c r="F32" s="93">
        <f t="shared" si="2"/>
        <v>1465.95</v>
      </c>
      <c r="H32" s="93">
        <f t="shared" si="3"/>
        <v>300</v>
      </c>
      <c r="I32" s="204"/>
      <c r="K32" s="204">
        <f t="shared" si="0"/>
        <v>10380.583333333334</v>
      </c>
    </row>
    <row r="33" spans="2:12">
      <c r="B33" s="92">
        <v>28</v>
      </c>
      <c r="D33" s="93">
        <f t="shared" si="1"/>
        <v>8614.6333333333332</v>
      </c>
      <c r="F33" s="93">
        <f t="shared" si="2"/>
        <v>1465.95</v>
      </c>
      <c r="H33" s="93">
        <f t="shared" si="3"/>
        <v>300</v>
      </c>
      <c r="I33" s="204"/>
      <c r="K33" s="204">
        <f t="shared" si="0"/>
        <v>10380.583333333334</v>
      </c>
    </row>
    <row r="34" spans="2:12">
      <c r="B34" s="92">
        <v>29</v>
      </c>
      <c r="D34" s="93">
        <f t="shared" si="1"/>
        <v>8614.6333333333332</v>
      </c>
      <c r="F34" s="93">
        <f t="shared" si="2"/>
        <v>1465.95</v>
      </c>
      <c r="H34" s="93">
        <f t="shared" si="3"/>
        <v>300</v>
      </c>
      <c r="I34" s="204"/>
      <c r="K34" s="204">
        <f t="shared" si="0"/>
        <v>10380.583333333334</v>
      </c>
    </row>
    <row r="35" spans="2:12">
      <c r="B35" s="92">
        <v>30</v>
      </c>
      <c r="D35" s="93">
        <f t="shared" si="1"/>
        <v>8614.6333333333332</v>
      </c>
      <c r="F35" s="93">
        <f t="shared" si="2"/>
        <v>1465.95</v>
      </c>
      <c r="H35" s="93">
        <f t="shared" si="3"/>
        <v>300</v>
      </c>
      <c r="I35" s="204"/>
      <c r="K35" s="204">
        <f t="shared" si="0"/>
        <v>10380.583333333334</v>
      </c>
    </row>
    <row r="36" spans="2:12">
      <c r="B36" s="92">
        <v>31</v>
      </c>
      <c r="D36" s="93">
        <f t="shared" si="1"/>
        <v>8614.6333333333332</v>
      </c>
      <c r="F36" s="93">
        <f t="shared" si="2"/>
        <v>1465.95</v>
      </c>
      <c r="H36" s="93">
        <f t="shared" si="3"/>
        <v>300</v>
      </c>
      <c r="I36" s="204"/>
      <c r="K36" s="204">
        <f t="shared" si="0"/>
        <v>10380.583333333334</v>
      </c>
    </row>
    <row r="37" spans="2:12">
      <c r="B37" s="92">
        <v>32</v>
      </c>
      <c r="D37" s="93">
        <f t="shared" si="1"/>
        <v>8614.6333333333332</v>
      </c>
      <c r="F37" s="93">
        <f t="shared" si="2"/>
        <v>1465.95</v>
      </c>
      <c r="H37" s="93">
        <f t="shared" si="3"/>
        <v>300</v>
      </c>
      <c r="I37" s="204"/>
      <c r="K37" s="204">
        <f t="shared" si="0"/>
        <v>10380.583333333334</v>
      </c>
    </row>
    <row r="38" spans="2:12">
      <c r="B38" s="92">
        <v>33</v>
      </c>
      <c r="D38" s="93">
        <f t="shared" si="1"/>
        <v>8614.6333333333332</v>
      </c>
      <c r="F38" s="93">
        <f t="shared" si="2"/>
        <v>1465.95</v>
      </c>
      <c r="H38" s="93">
        <f t="shared" si="3"/>
        <v>300</v>
      </c>
      <c r="I38" s="204"/>
      <c r="K38" s="204">
        <f t="shared" si="0"/>
        <v>10380.583333333334</v>
      </c>
    </row>
    <row r="39" spans="2:12">
      <c r="B39" s="92">
        <v>34</v>
      </c>
      <c r="D39" s="93">
        <f t="shared" si="1"/>
        <v>8614.6333333333332</v>
      </c>
      <c r="F39" s="93">
        <f t="shared" si="2"/>
        <v>1465.95</v>
      </c>
      <c r="H39" s="93">
        <f t="shared" si="3"/>
        <v>300</v>
      </c>
      <c r="I39" s="204"/>
      <c r="K39" s="204">
        <f t="shared" si="0"/>
        <v>10380.583333333334</v>
      </c>
    </row>
    <row r="40" spans="2:12">
      <c r="B40" s="92">
        <v>35</v>
      </c>
      <c r="D40" s="93">
        <f t="shared" si="1"/>
        <v>8614.6333333333332</v>
      </c>
      <c r="F40" s="93">
        <f t="shared" si="2"/>
        <v>1465.95</v>
      </c>
      <c r="H40" s="93">
        <f t="shared" si="3"/>
        <v>300</v>
      </c>
      <c r="I40" s="204"/>
      <c r="K40" s="204">
        <f t="shared" si="0"/>
        <v>10380.583333333334</v>
      </c>
    </row>
    <row r="41" spans="2:12">
      <c r="B41" s="92">
        <v>36</v>
      </c>
      <c r="D41" s="93">
        <f t="shared" si="1"/>
        <v>8614.6333333333332</v>
      </c>
      <c r="F41" s="93">
        <f t="shared" si="2"/>
        <v>1465.95</v>
      </c>
      <c r="H41" s="93">
        <f t="shared" si="3"/>
        <v>300</v>
      </c>
      <c r="I41" s="204"/>
      <c r="K41" s="204">
        <f t="shared" si="0"/>
        <v>10380.583333333334</v>
      </c>
      <c r="L41" s="205">
        <f>SUM(K30:K41)</f>
        <v>124566.99999999999</v>
      </c>
    </row>
    <row r="42" spans="2:12">
      <c r="B42" s="92">
        <v>37</v>
      </c>
      <c r="D42" s="93">
        <f t="shared" si="1"/>
        <v>8614.6333333333332</v>
      </c>
      <c r="F42" s="93">
        <f t="shared" si="2"/>
        <v>1465.95</v>
      </c>
      <c r="H42" s="93">
        <f t="shared" si="3"/>
        <v>300</v>
      </c>
      <c r="I42" s="204">
        <f>I30*(1+Datos_Entrada!$D$40)</f>
        <v>266200.00000000006</v>
      </c>
      <c r="J42" s="205">
        <f>I42-I30</f>
        <v>24200</v>
      </c>
      <c r="K42" s="204">
        <f t="shared" si="0"/>
        <v>10380.583333333334</v>
      </c>
    </row>
    <row r="43" spans="2:12">
      <c r="B43" s="92">
        <v>38</v>
      </c>
      <c r="D43" s="93">
        <f t="shared" si="1"/>
        <v>8614.6333333333332</v>
      </c>
      <c r="F43" s="93">
        <f t="shared" si="2"/>
        <v>1465.95</v>
      </c>
      <c r="H43" s="93">
        <f t="shared" si="3"/>
        <v>300</v>
      </c>
      <c r="I43" s="204"/>
      <c r="K43" s="204">
        <f t="shared" si="0"/>
        <v>10380.583333333334</v>
      </c>
    </row>
    <row r="44" spans="2:12">
      <c r="B44" s="92">
        <v>39</v>
      </c>
      <c r="D44" s="93">
        <f t="shared" si="1"/>
        <v>8614.6333333333332</v>
      </c>
      <c r="F44" s="93">
        <f t="shared" si="2"/>
        <v>1465.95</v>
      </c>
      <c r="H44" s="93">
        <f t="shared" si="3"/>
        <v>300</v>
      </c>
      <c r="I44" s="204"/>
      <c r="K44" s="204">
        <f t="shared" si="0"/>
        <v>10380.583333333334</v>
      </c>
    </row>
    <row r="45" spans="2:12">
      <c r="B45" s="92">
        <v>40</v>
      </c>
      <c r="D45" s="93">
        <f t="shared" si="1"/>
        <v>8614.6333333333332</v>
      </c>
      <c r="F45" s="93">
        <f t="shared" si="2"/>
        <v>1465.95</v>
      </c>
      <c r="H45" s="93">
        <f t="shared" si="3"/>
        <v>300</v>
      </c>
      <c r="I45" s="204"/>
      <c r="K45" s="204">
        <f t="shared" si="0"/>
        <v>10380.583333333334</v>
      </c>
    </row>
    <row r="46" spans="2:12">
      <c r="B46" s="92">
        <v>41</v>
      </c>
      <c r="D46" s="93">
        <f t="shared" si="1"/>
        <v>8614.6333333333332</v>
      </c>
      <c r="F46" s="93">
        <f t="shared" si="2"/>
        <v>1465.95</v>
      </c>
      <c r="H46" s="93">
        <f t="shared" si="3"/>
        <v>300</v>
      </c>
      <c r="I46" s="204"/>
      <c r="K46" s="204">
        <f t="shared" si="0"/>
        <v>10380.583333333334</v>
      </c>
    </row>
    <row r="47" spans="2:12">
      <c r="B47" s="92">
        <v>42</v>
      </c>
      <c r="D47" s="93">
        <f t="shared" si="1"/>
        <v>8614.6333333333332</v>
      </c>
      <c r="F47" s="93">
        <f t="shared" si="2"/>
        <v>1465.95</v>
      </c>
      <c r="H47" s="93">
        <f t="shared" si="3"/>
        <v>300</v>
      </c>
      <c r="I47" s="204"/>
      <c r="K47" s="204">
        <f t="shared" si="0"/>
        <v>10380.583333333334</v>
      </c>
    </row>
    <row r="48" spans="2:12">
      <c r="B48" s="92">
        <v>43</v>
      </c>
      <c r="D48" s="93">
        <f t="shared" si="1"/>
        <v>8614.6333333333332</v>
      </c>
      <c r="F48" s="93">
        <f t="shared" si="2"/>
        <v>1465.95</v>
      </c>
      <c r="H48" s="93">
        <f t="shared" si="3"/>
        <v>300</v>
      </c>
      <c r="I48" s="204"/>
      <c r="K48" s="204">
        <f t="shared" si="0"/>
        <v>10380.583333333334</v>
      </c>
    </row>
    <row r="49" spans="2:12">
      <c r="B49" s="92">
        <v>44</v>
      </c>
      <c r="D49" s="93">
        <f t="shared" si="1"/>
        <v>8614.6333333333332</v>
      </c>
      <c r="F49" s="93">
        <f t="shared" si="2"/>
        <v>1465.95</v>
      </c>
      <c r="H49" s="93">
        <f t="shared" si="3"/>
        <v>300</v>
      </c>
      <c r="I49" s="204"/>
      <c r="K49" s="204">
        <f t="shared" si="0"/>
        <v>10380.583333333334</v>
      </c>
    </row>
    <row r="50" spans="2:12">
      <c r="B50" s="92">
        <v>45</v>
      </c>
      <c r="D50" s="93">
        <f t="shared" si="1"/>
        <v>8614.6333333333332</v>
      </c>
      <c r="F50" s="93">
        <f t="shared" si="2"/>
        <v>1465.95</v>
      </c>
      <c r="H50" s="93">
        <f t="shared" si="3"/>
        <v>300</v>
      </c>
      <c r="I50" s="204"/>
      <c r="K50" s="204">
        <f t="shared" si="0"/>
        <v>10380.583333333334</v>
      </c>
    </row>
    <row r="51" spans="2:12">
      <c r="B51" s="92">
        <v>46</v>
      </c>
      <c r="D51" s="93">
        <f t="shared" si="1"/>
        <v>8614.6333333333332</v>
      </c>
      <c r="F51" s="93">
        <f t="shared" si="2"/>
        <v>1465.95</v>
      </c>
      <c r="H51" s="93">
        <f t="shared" si="3"/>
        <v>300</v>
      </c>
      <c r="I51" s="204"/>
      <c r="K51" s="204">
        <f t="shared" si="0"/>
        <v>10380.583333333334</v>
      </c>
    </row>
    <row r="52" spans="2:12">
      <c r="B52" s="92">
        <v>47</v>
      </c>
      <c r="D52" s="93">
        <f t="shared" si="1"/>
        <v>8614.6333333333332</v>
      </c>
      <c r="F52" s="93">
        <f t="shared" si="2"/>
        <v>1465.95</v>
      </c>
      <c r="H52" s="93">
        <f t="shared" si="3"/>
        <v>300</v>
      </c>
      <c r="I52" s="204"/>
      <c r="K52" s="204">
        <f t="shared" si="0"/>
        <v>10380.583333333334</v>
      </c>
    </row>
    <row r="53" spans="2:12">
      <c r="B53" s="92">
        <v>48</v>
      </c>
      <c r="D53" s="93">
        <f t="shared" si="1"/>
        <v>8614.6333333333332</v>
      </c>
      <c r="F53" s="93">
        <f t="shared" si="2"/>
        <v>1465.95</v>
      </c>
      <c r="H53" s="93">
        <f t="shared" si="3"/>
        <v>300</v>
      </c>
      <c r="I53" s="204"/>
      <c r="K53" s="204">
        <f t="shared" si="0"/>
        <v>10380.583333333334</v>
      </c>
      <c r="L53" s="205">
        <f>SUM(K42:K53)</f>
        <v>124566.99999999999</v>
      </c>
    </row>
    <row r="54" spans="2:12">
      <c r="B54" s="92">
        <v>49</v>
      </c>
      <c r="D54" s="93">
        <f t="shared" si="1"/>
        <v>8614.6333333333332</v>
      </c>
      <c r="F54" s="93">
        <f t="shared" si="2"/>
        <v>1465.95</v>
      </c>
      <c r="H54" s="93">
        <f t="shared" si="3"/>
        <v>300</v>
      </c>
      <c r="I54" s="204">
        <f>I42*(1+Datos_Entrada!$D$40)</f>
        <v>292820.00000000012</v>
      </c>
      <c r="J54" s="205">
        <f>I54-I42</f>
        <v>26620.000000000058</v>
      </c>
      <c r="K54" s="204">
        <f t="shared" si="0"/>
        <v>10380.583333333334</v>
      </c>
    </row>
    <row r="55" spans="2:12">
      <c r="B55" s="92">
        <v>50</v>
      </c>
      <c r="D55" s="93">
        <f t="shared" si="1"/>
        <v>8614.6333333333332</v>
      </c>
      <c r="F55" s="93">
        <f t="shared" si="2"/>
        <v>1465.95</v>
      </c>
      <c r="H55" s="93">
        <f t="shared" si="3"/>
        <v>300</v>
      </c>
      <c r="I55" s="204"/>
      <c r="K55" s="204">
        <f t="shared" si="0"/>
        <v>10380.583333333334</v>
      </c>
    </row>
    <row r="56" spans="2:12">
      <c r="B56" s="92">
        <v>51</v>
      </c>
      <c r="D56" s="93">
        <f t="shared" si="1"/>
        <v>8614.6333333333332</v>
      </c>
      <c r="F56" s="93">
        <f t="shared" si="2"/>
        <v>1465.95</v>
      </c>
      <c r="H56" s="93">
        <f t="shared" si="3"/>
        <v>300</v>
      </c>
      <c r="I56" s="204"/>
      <c r="K56" s="204">
        <f t="shared" si="0"/>
        <v>10380.583333333334</v>
      </c>
    </row>
    <row r="57" spans="2:12">
      <c r="B57" s="92">
        <v>52</v>
      </c>
      <c r="D57" s="93">
        <f t="shared" si="1"/>
        <v>8614.6333333333332</v>
      </c>
      <c r="F57" s="93">
        <f t="shared" si="2"/>
        <v>1465.95</v>
      </c>
      <c r="H57" s="93">
        <f t="shared" si="3"/>
        <v>300</v>
      </c>
      <c r="I57" s="204"/>
      <c r="K57" s="204">
        <f t="shared" si="0"/>
        <v>10380.583333333334</v>
      </c>
    </row>
    <row r="58" spans="2:12">
      <c r="B58" s="92">
        <v>53</v>
      </c>
      <c r="D58" s="93">
        <f t="shared" si="1"/>
        <v>8614.6333333333332</v>
      </c>
      <c r="F58" s="93">
        <f t="shared" si="2"/>
        <v>1465.95</v>
      </c>
      <c r="H58" s="93">
        <f t="shared" si="3"/>
        <v>300</v>
      </c>
      <c r="I58" s="204"/>
      <c r="K58" s="204">
        <f t="shared" si="0"/>
        <v>10380.583333333334</v>
      </c>
    </row>
    <row r="59" spans="2:12">
      <c r="B59" s="92">
        <v>54</v>
      </c>
      <c r="D59" s="93">
        <f t="shared" si="1"/>
        <v>8614.6333333333332</v>
      </c>
      <c r="F59" s="93">
        <f t="shared" si="2"/>
        <v>1465.95</v>
      </c>
      <c r="H59" s="93">
        <f t="shared" si="3"/>
        <v>300</v>
      </c>
      <c r="I59" s="204"/>
      <c r="K59" s="204">
        <f t="shared" si="0"/>
        <v>10380.583333333334</v>
      </c>
    </row>
    <row r="60" spans="2:12">
      <c r="B60" s="92">
        <v>55</v>
      </c>
      <c r="D60" s="93">
        <f t="shared" si="1"/>
        <v>8614.6333333333332</v>
      </c>
      <c r="F60" s="93">
        <f t="shared" si="2"/>
        <v>1465.95</v>
      </c>
      <c r="H60" s="93">
        <f t="shared" si="3"/>
        <v>300</v>
      </c>
      <c r="I60" s="204"/>
      <c r="K60" s="204">
        <f t="shared" si="0"/>
        <v>10380.583333333334</v>
      </c>
    </row>
    <row r="61" spans="2:12">
      <c r="B61" s="92">
        <v>56</v>
      </c>
      <c r="D61" s="93">
        <f t="shared" si="1"/>
        <v>8614.6333333333332</v>
      </c>
      <c r="F61" s="93">
        <f t="shared" si="2"/>
        <v>1465.95</v>
      </c>
      <c r="H61" s="93">
        <f t="shared" si="3"/>
        <v>300</v>
      </c>
      <c r="I61" s="204"/>
      <c r="K61" s="204">
        <f t="shared" si="0"/>
        <v>10380.583333333334</v>
      </c>
    </row>
    <row r="62" spans="2:12">
      <c r="B62" s="92">
        <v>57</v>
      </c>
      <c r="D62" s="93">
        <f t="shared" si="1"/>
        <v>8614.6333333333332</v>
      </c>
      <c r="F62" s="93">
        <f t="shared" si="2"/>
        <v>1465.95</v>
      </c>
      <c r="H62" s="93">
        <f t="shared" si="3"/>
        <v>300</v>
      </c>
      <c r="I62" s="204"/>
      <c r="K62" s="204">
        <f t="shared" si="0"/>
        <v>10380.583333333334</v>
      </c>
    </row>
    <row r="63" spans="2:12">
      <c r="B63" s="92">
        <v>58</v>
      </c>
      <c r="D63" s="93">
        <f t="shared" si="1"/>
        <v>8614.6333333333332</v>
      </c>
      <c r="F63" s="93">
        <f t="shared" si="2"/>
        <v>1465.95</v>
      </c>
      <c r="H63" s="93">
        <f t="shared" si="3"/>
        <v>300</v>
      </c>
      <c r="I63" s="204"/>
      <c r="K63" s="204">
        <f t="shared" si="0"/>
        <v>10380.583333333334</v>
      </c>
    </row>
    <row r="64" spans="2:12">
      <c r="B64" s="92">
        <v>59</v>
      </c>
      <c r="D64" s="93">
        <f t="shared" si="1"/>
        <v>8614.6333333333332</v>
      </c>
      <c r="F64" s="93">
        <f t="shared" si="2"/>
        <v>1465.95</v>
      </c>
      <c r="H64" s="93">
        <f t="shared" si="3"/>
        <v>300</v>
      </c>
      <c r="I64" s="204"/>
      <c r="K64" s="204">
        <f t="shared" si="0"/>
        <v>10380.583333333334</v>
      </c>
    </row>
    <row r="65" spans="2:12">
      <c r="B65" s="107">
        <v>60</v>
      </c>
      <c r="C65" s="206"/>
      <c r="D65" s="105">
        <f t="shared" si="1"/>
        <v>8614.6333333333332</v>
      </c>
      <c r="E65" s="206"/>
      <c r="F65" s="105">
        <f t="shared" si="2"/>
        <v>1465.95</v>
      </c>
      <c r="G65" s="206"/>
      <c r="H65" s="105">
        <f t="shared" si="3"/>
        <v>300</v>
      </c>
      <c r="I65" s="207">
        <f>I54</f>
        <v>292820.00000000012</v>
      </c>
      <c r="J65" s="208">
        <f>I65-I54</f>
        <v>0</v>
      </c>
      <c r="K65" s="207">
        <f t="shared" si="0"/>
        <v>10380.583333333334</v>
      </c>
      <c r="L65" s="208">
        <f>SUM(K54:K65)</f>
        <v>124566.99999999999</v>
      </c>
    </row>
    <row r="67" spans="2:12" ht="33" customHeight="1">
      <c r="B67" s="91" t="s">
        <v>236</v>
      </c>
      <c r="C67" s="91" t="s">
        <v>237</v>
      </c>
      <c r="D67" s="91" t="s">
        <v>238</v>
      </c>
      <c r="E67" s="91" t="s">
        <v>239</v>
      </c>
      <c r="F67" s="91" t="s">
        <v>240</v>
      </c>
      <c r="G67" s="91" t="s">
        <v>241</v>
      </c>
      <c r="H67" s="91" t="s">
        <v>242</v>
      </c>
    </row>
    <row r="68" spans="2:12" ht="18" customHeight="1">
      <c r="B68" s="1" t="s">
        <v>225</v>
      </c>
      <c r="C68" s="204">
        <f>(Datos_Entrada!E85)/1000</f>
        <v>516878</v>
      </c>
      <c r="D68" s="209">
        <f>C68-SUM(D6:D64)</f>
        <v>8614.6333333326038</v>
      </c>
      <c r="E68" s="205">
        <f>(Datos_Entrada!E92)/1000</f>
        <v>258439</v>
      </c>
      <c r="G68" s="205">
        <f>E68-F68</f>
        <v>258439</v>
      </c>
      <c r="H68" s="108">
        <f>G68-D68</f>
        <v>249824.3666666674</v>
      </c>
    </row>
    <row r="69" spans="2:12" ht="19.5" customHeight="1">
      <c r="B69" s="206" t="s">
        <v>245</v>
      </c>
      <c r="C69" s="207">
        <f>(Datos_Entrada!D39)/1000</f>
        <v>200000</v>
      </c>
      <c r="D69" s="208">
        <f>I65</f>
        <v>292820.00000000012</v>
      </c>
      <c r="E69" s="208">
        <f>D69*Datos_Entrada!C91</f>
        <v>263538.00000000012</v>
      </c>
      <c r="F69" s="206"/>
      <c r="G69" s="208">
        <f>E69-F69</f>
        <v>263538.00000000012</v>
      </c>
      <c r="H69" s="109">
        <f>G69-D69</f>
        <v>-29282</v>
      </c>
    </row>
    <row r="70" spans="2:12">
      <c r="F70" s="1" t="s">
        <v>246</v>
      </c>
      <c r="H70" s="108">
        <f>SUM(H68:H69)</f>
        <v>220542.3666666674</v>
      </c>
    </row>
    <row r="71" spans="2:12" ht="15.75" thickBot="1">
      <c r="F71" s="1" t="s">
        <v>247</v>
      </c>
      <c r="H71" s="204">
        <f>H70*33%</f>
        <v>72778.981000000247</v>
      </c>
    </row>
    <row r="72" spans="2:12" ht="15.75" thickBot="1">
      <c r="F72" s="210" t="s">
        <v>248</v>
      </c>
      <c r="G72" s="110"/>
      <c r="H72" s="111">
        <f>SUM(G68:G69)-H71</f>
        <v>449198.01899999985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2:Z110"/>
  <sheetViews>
    <sheetView showGridLines="0" showRowColHeaders="0" topLeftCell="A2" zoomScale="70" zoomScaleNormal="70" workbookViewId="0">
      <pane xSplit="2" ySplit="3" topLeftCell="J6" activePane="bottomRight" state="frozen"/>
      <selection activeCell="A2" sqref="A2"/>
      <selection pane="topRight" activeCell="C2" sqref="C2"/>
      <selection pane="bottomLeft" activeCell="A5" sqref="A5"/>
      <selection pane="bottomRight" activeCell="E6" sqref="E6"/>
    </sheetView>
  </sheetViews>
  <sheetFormatPr baseColWidth="10" defaultColWidth="11.42578125" defaultRowHeight="15" outlineLevelRow="1" outlineLevelCol="1"/>
  <cols>
    <col min="1" max="1" width="4.85546875" style="8" customWidth="1"/>
    <col min="2" max="2" width="43.85546875" style="8" customWidth="1"/>
    <col min="3" max="3" width="4.5703125" style="8" hidden="1" customWidth="1"/>
    <col min="4" max="4" width="8.5703125" style="8" hidden="1" customWidth="1"/>
    <col min="5" max="11" width="13.140625" style="8" bestFit="1" customWidth="1" outlineLevel="1"/>
    <col min="12" max="12" width="13.85546875" style="8" bestFit="1" customWidth="1" outlineLevel="1"/>
    <col min="13" max="15" width="14.28515625" style="8" bestFit="1" customWidth="1" outlineLevel="1"/>
    <col min="16" max="16" width="14.5703125" style="8" bestFit="1" customWidth="1" outlineLevel="1"/>
    <col min="17" max="17" width="16" style="8" bestFit="1" customWidth="1"/>
    <col min="18" max="18" width="6.42578125" style="8" hidden="1" customWidth="1"/>
    <col min="19" max="19" width="16.42578125" style="8" bestFit="1" customWidth="1"/>
    <col min="20" max="20" width="5.85546875" style="8" hidden="1" customWidth="1"/>
    <col min="21" max="21" width="16.85546875" style="8" bestFit="1" customWidth="1"/>
    <col min="22" max="22" width="5.85546875" style="8" hidden="1" customWidth="1"/>
    <col min="23" max="23" width="16.42578125" style="8" bestFit="1" customWidth="1"/>
    <col min="24" max="24" width="5.85546875" style="8" hidden="1" customWidth="1"/>
    <col min="25" max="25" width="16" style="8" bestFit="1" customWidth="1"/>
    <col min="26" max="26" width="5.85546875" style="8" hidden="1" customWidth="1"/>
    <col min="27" max="16384" width="11.42578125" style="8"/>
  </cols>
  <sheetData>
    <row r="2" spans="2:26" ht="30.75">
      <c r="B2" s="4" t="s">
        <v>30</v>
      </c>
    </row>
    <row r="3" spans="2:26">
      <c r="B3" s="285" t="s">
        <v>213</v>
      </c>
      <c r="E3" s="262"/>
      <c r="Q3" s="28"/>
      <c r="R3" s="28"/>
    </row>
    <row r="4" spans="2:26" ht="25.5" customHeight="1">
      <c r="B4" s="435" t="s">
        <v>31</v>
      </c>
      <c r="C4" s="435" t="s">
        <v>39</v>
      </c>
      <c r="D4" s="436" t="s">
        <v>215</v>
      </c>
      <c r="E4" s="436">
        <v>1</v>
      </c>
      <c r="F4" s="436">
        <v>2</v>
      </c>
      <c r="G4" s="436">
        <v>3</v>
      </c>
      <c r="H4" s="436">
        <v>4</v>
      </c>
      <c r="I4" s="436">
        <v>5</v>
      </c>
      <c r="J4" s="436">
        <v>6</v>
      </c>
      <c r="K4" s="436">
        <v>7</v>
      </c>
      <c r="L4" s="436">
        <v>8</v>
      </c>
      <c r="M4" s="436">
        <v>9</v>
      </c>
      <c r="N4" s="436">
        <v>10</v>
      </c>
      <c r="O4" s="436">
        <v>11</v>
      </c>
      <c r="P4" s="437">
        <v>12</v>
      </c>
      <c r="Q4" s="311" t="s">
        <v>179</v>
      </c>
      <c r="R4" s="335" t="s">
        <v>132</v>
      </c>
      <c r="S4" s="70" t="s">
        <v>193</v>
      </c>
      <c r="T4" s="335" t="s">
        <v>132</v>
      </c>
      <c r="U4" s="70" t="s">
        <v>194</v>
      </c>
      <c r="V4" s="335" t="s">
        <v>132</v>
      </c>
      <c r="W4" s="70" t="s">
        <v>195</v>
      </c>
      <c r="X4" s="335" t="s">
        <v>132</v>
      </c>
      <c r="Y4" s="70" t="s">
        <v>196</v>
      </c>
      <c r="Z4" s="335" t="s">
        <v>132</v>
      </c>
    </row>
    <row r="5" spans="2:26" hidden="1">
      <c r="B5" s="351" t="s">
        <v>312</v>
      </c>
      <c r="C5" s="352"/>
      <c r="D5" s="353"/>
      <c r="E5" s="354">
        <f>VLOOKUP(E4,Proyección_Ingresos!$B$41:$E$58,3,FALSE)</f>
        <v>0</v>
      </c>
      <c r="F5" s="354">
        <f>VLOOKUP(F4,Proyección_Ingresos!$B$41:$E$58,3,FALSE)</f>
        <v>0</v>
      </c>
      <c r="G5" s="354">
        <f>VLOOKUP(G4,Proyección_Ingresos!$B$41:$E$58,3,FALSE)</f>
        <v>0</v>
      </c>
      <c r="H5" s="354">
        <f>VLOOKUP(H4,Proyección_Ingresos!$B$41:$E$58,3,FALSE)</f>
        <v>0</v>
      </c>
      <c r="I5" s="354">
        <f>VLOOKUP(I4,Proyección_Ingresos!$B$41:$E$58,3,FALSE)</f>
        <v>0</v>
      </c>
      <c r="J5" s="354">
        <f>VLOOKUP(J4,Proyección_Ingresos!$B$41:$E$58,3,FALSE)</f>
        <v>3288</v>
      </c>
      <c r="K5" s="354">
        <f>VLOOKUP(K4,Proyección_Ingresos!$B$41:$E$58,3,FALSE)</f>
        <v>3617</v>
      </c>
      <c r="L5" s="354">
        <f>VLOOKUP(L4,Proyección_Ingresos!$B$41:$E$58,3,FALSE)</f>
        <v>4603</v>
      </c>
      <c r="M5" s="354">
        <f>VLOOKUP(M4,Proyección_Ingresos!$B$41:$E$58,3,FALSE)</f>
        <v>5918</v>
      </c>
      <c r="N5" s="354">
        <f>VLOOKUP(N4,Proyección_Ingresos!$B$41:$E$58,3,FALSE)</f>
        <v>8548</v>
      </c>
      <c r="O5" s="354">
        <f>VLOOKUP(O4,Proyección_Ingresos!$B$41:$E$58,3,FALSE)</f>
        <v>11836</v>
      </c>
      <c r="P5" s="354">
        <f>VLOOKUP(P4,Proyección_Ingresos!$B$41:$E$58,3,FALSE)</f>
        <v>13151</v>
      </c>
      <c r="Q5" s="355">
        <f>VLOOKUP(Q4,Proyección_Ingresos!$B$41:$E$58,4,FALSE)</f>
        <v>50961</v>
      </c>
      <c r="R5" s="356"/>
      <c r="S5" s="357">
        <f>VLOOKUP(S4,Proyección_Ingresos!$B$41:$E$58,4,FALSE)</f>
        <v>78903</v>
      </c>
      <c r="T5" s="356"/>
      <c r="U5" s="357">
        <f>VLOOKUP(U4,Proyección_Ingresos!$B$41:$E$58,4,FALSE)</f>
        <v>98628</v>
      </c>
      <c r="V5" s="356"/>
      <c r="W5" s="357">
        <f>VLOOKUP(W4,Proyección_Ingresos!$B$41:$E$58,4,FALSE)</f>
        <v>131504</v>
      </c>
      <c r="X5" s="356"/>
      <c r="Y5" s="357">
        <f>VLOOKUP(Y4,Proyección_Ingresos!$B$41:$E$58,4,FALSE)</f>
        <v>164380</v>
      </c>
      <c r="Z5" s="356"/>
    </row>
    <row r="6" spans="2:26" ht="3.95" customHeight="1">
      <c r="B6" s="36"/>
      <c r="C6" s="36"/>
      <c r="D6" s="9"/>
      <c r="E6" s="80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298"/>
      <c r="Q6" s="312"/>
      <c r="R6" s="298"/>
      <c r="S6" s="106"/>
      <c r="T6" s="298"/>
      <c r="U6" s="106"/>
      <c r="V6" s="298"/>
      <c r="W6" s="106"/>
      <c r="X6" s="298"/>
      <c r="Y6" s="106"/>
      <c r="Z6" s="298"/>
    </row>
    <row r="7" spans="2:26" ht="19.5">
      <c r="B7" s="71" t="s">
        <v>66</v>
      </c>
      <c r="C7" s="73"/>
      <c r="D7" s="72"/>
      <c r="E7" s="81">
        <f>SUM(E8:E9)</f>
        <v>0</v>
      </c>
      <c r="F7" s="81">
        <f t="shared" ref="F7:Y7" si="0">SUM(F8:F9)</f>
        <v>0</v>
      </c>
      <c r="G7" s="81">
        <f t="shared" si="0"/>
        <v>0</v>
      </c>
      <c r="H7" s="81">
        <f t="shared" si="0"/>
        <v>0</v>
      </c>
      <c r="I7" s="81">
        <f t="shared" si="0"/>
        <v>0</v>
      </c>
      <c r="J7" s="81">
        <f t="shared" si="0"/>
        <v>188963.8962718866</v>
      </c>
      <c r="K7" s="81">
        <f t="shared" si="0"/>
        <v>207871.78005334971</v>
      </c>
      <c r="L7" s="81">
        <f t="shared" si="0"/>
        <v>264537.96062636678</v>
      </c>
      <c r="M7" s="81">
        <f t="shared" si="0"/>
        <v>340112.02498084697</v>
      </c>
      <c r="N7" s="81">
        <f t="shared" si="0"/>
        <v>491260.1536898074</v>
      </c>
      <c r="O7" s="81">
        <f t="shared" si="0"/>
        <v>680224.04996169393</v>
      </c>
      <c r="P7" s="299">
        <f t="shared" si="0"/>
        <v>755798.11431617418</v>
      </c>
      <c r="Q7" s="313">
        <f>SUM(E7:P7)</f>
        <v>2928767.9799001259</v>
      </c>
      <c r="R7" s="336">
        <f>Q7/$Q$7</f>
        <v>1</v>
      </c>
      <c r="S7" s="81">
        <f t="shared" si="0"/>
        <v>4625308.5990545861</v>
      </c>
      <c r="T7" s="336">
        <f>S7/$S$7</f>
        <v>1</v>
      </c>
      <c r="U7" s="81">
        <f t="shared" si="0"/>
        <v>5838274.0560671352</v>
      </c>
      <c r="V7" s="336">
        <f>U7/$U$7</f>
        <v>1</v>
      </c>
      <c r="W7" s="81">
        <f t="shared" si="0"/>
        <v>7935518.1344601838</v>
      </c>
      <c r="X7" s="336">
        <f>W7/$W$7</f>
        <v>1</v>
      </c>
      <c r="Y7" s="81">
        <f t="shared" si="0"/>
        <v>9919397.66807523</v>
      </c>
      <c r="Z7" s="336">
        <f>Y7/$Y$7</f>
        <v>1</v>
      </c>
    </row>
    <row r="8" spans="2:26" ht="17.25" outlineLevel="1">
      <c r="B8" s="38" t="s">
        <v>121</v>
      </c>
      <c r="C8" s="37"/>
      <c r="E8" s="29">
        <f t="shared" ref="E8:Q8" si="1">E5*Precio_Venta</f>
        <v>0</v>
      </c>
      <c r="F8" s="29">
        <f t="shared" si="1"/>
        <v>0</v>
      </c>
      <c r="G8" s="29">
        <f t="shared" si="1"/>
        <v>0</v>
      </c>
      <c r="H8" s="29">
        <f t="shared" si="1"/>
        <v>0</v>
      </c>
      <c r="I8" s="29">
        <f t="shared" si="1"/>
        <v>0</v>
      </c>
      <c r="J8" s="29">
        <f t="shared" si="1"/>
        <v>188963.8962718866</v>
      </c>
      <c r="K8" s="29">
        <f t="shared" si="1"/>
        <v>207871.78005334971</v>
      </c>
      <c r="L8" s="29">
        <f t="shared" si="1"/>
        <v>264537.96062636678</v>
      </c>
      <c r="M8" s="29">
        <f t="shared" si="1"/>
        <v>340112.02498084697</v>
      </c>
      <c r="N8" s="29">
        <f t="shared" si="1"/>
        <v>491260.1536898074</v>
      </c>
      <c r="O8" s="29">
        <f t="shared" si="1"/>
        <v>680224.04996169393</v>
      </c>
      <c r="P8" s="29">
        <f t="shared" si="1"/>
        <v>755798.11431617418</v>
      </c>
      <c r="Q8" s="314">
        <f t="shared" si="1"/>
        <v>2928767.9799001254</v>
      </c>
      <c r="R8" s="337">
        <f t="shared" ref="R8:R70" si="2">Q8/$Q$7</f>
        <v>0.99999999999999989</v>
      </c>
      <c r="S8" s="29">
        <f>S5*Precio_Venta</f>
        <v>4534616.2735829279</v>
      </c>
      <c r="T8" s="337">
        <f t="shared" ref="T8:T70" si="3">S8/$S$7</f>
        <v>0.98039215686274517</v>
      </c>
      <c r="U8" s="29">
        <f>U5*Precio_Venta</f>
        <v>5668227.2389001315</v>
      </c>
      <c r="V8" s="337">
        <f t="shared" ref="V8:V71" si="4">U8/$U$7</f>
        <v>0.970873786407767</v>
      </c>
      <c r="W8" s="29">
        <f>W5*Precio_Venta</f>
        <v>7557636.3185335081</v>
      </c>
      <c r="X8" s="337">
        <f t="shared" ref="X8:X71" si="5">W8/$W$7</f>
        <v>0.95238095238095233</v>
      </c>
      <c r="Y8" s="29">
        <f>Y5*Precio_Venta</f>
        <v>9447045.3981668856</v>
      </c>
      <c r="Z8" s="337">
        <f t="shared" ref="Z8:Z71" si="6">Y8/$Y$7</f>
        <v>0.95238095238095233</v>
      </c>
    </row>
    <row r="9" spans="2:26" ht="17.25" outlineLevel="1">
      <c r="B9" s="38" t="s">
        <v>122</v>
      </c>
      <c r="E9" s="69">
        <v>0</v>
      </c>
      <c r="F9" s="69">
        <v>0</v>
      </c>
      <c r="G9" s="69">
        <v>0</v>
      </c>
      <c r="H9" s="69">
        <v>0</v>
      </c>
      <c r="I9" s="69">
        <v>0</v>
      </c>
      <c r="J9" s="69">
        <v>0</v>
      </c>
      <c r="K9" s="69">
        <v>0</v>
      </c>
      <c r="L9" s="69">
        <v>0</v>
      </c>
      <c r="M9" s="69">
        <v>0</v>
      </c>
      <c r="N9" s="69">
        <v>0</v>
      </c>
      <c r="O9" s="69">
        <v>0</v>
      </c>
      <c r="P9" s="16">
        <v>0</v>
      </c>
      <c r="Q9" s="315">
        <f t="shared" ref="Q9:Q69" si="7">SUM(E9:P9)</f>
        <v>0</v>
      </c>
      <c r="R9" s="345">
        <f t="shared" si="2"/>
        <v>0</v>
      </c>
      <c r="S9" s="84">
        <f>S8*Datos_Entrada!C31</f>
        <v>90692.325471658565</v>
      </c>
      <c r="T9" s="345">
        <f t="shared" si="3"/>
        <v>1.9607843137254905E-2</v>
      </c>
      <c r="U9" s="84">
        <f>U8*Datos_Entrada!D31</f>
        <v>170046.81716700393</v>
      </c>
      <c r="V9" s="345">
        <f t="shared" si="4"/>
        <v>2.9126213592233007E-2</v>
      </c>
      <c r="W9" s="84">
        <f>W8*Datos_Entrada!E31</f>
        <v>377881.81592667545</v>
      </c>
      <c r="X9" s="345">
        <f t="shared" si="5"/>
        <v>4.7619047619047623E-2</v>
      </c>
      <c r="Y9" s="84">
        <f>Y8*Datos_Entrada!E31</f>
        <v>472352.26990834431</v>
      </c>
      <c r="Z9" s="345">
        <f t="shared" si="6"/>
        <v>4.7619047619047623E-2</v>
      </c>
    </row>
    <row r="10" spans="2:26" ht="10.5" customHeight="1">
      <c r="B10" s="21"/>
      <c r="P10" s="14"/>
      <c r="Q10" s="316"/>
      <c r="R10" s="338"/>
      <c r="S10" s="23"/>
      <c r="T10" s="338"/>
      <c r="U10" s="23"/>
      <c r="V10" s="338"/>
      <c r="W10" s="23"/>
      <c r="X10" s="338"/>
      <c r="Y10" s="23"/>
      <c r="Z10" s="338"/>
    </row>
    <row r="11" spans="2:26" ht="19.5">
      <c r="B11" s="71" t="s">
        <v>32</v>
      </c>
      <c r="C11" s="72"/>
      <c r="D11" s="72"/>
      <c r="E11" s="81">
        <f>E12+E16+E28</f>
        <v>35401.925000000003</v>
      </c>
      <c r="F11" s="81">
        <f t="shared" ref="F11:Y11" si="8">F12+F16+F28</f>
        <v>35401.925000000003</v>
      </c>
      <c r="G11" s="81">
        <f t="shared" si="8"/>
        <v>35401.925000000003</v>
      </c>
      <c r="H11" s="81">
        <f t="shared" si="8"/>
        <v>35401.925000000003</v>
      </c>
      <c r="I11" s="81">
        <f t="shared" si="8"/>
        <v>35401.925000000003</v>
      </c>
      <c r="J11" s="81">
        <f t="shared" si="8"/>
        <v>141858.63535519998</v>
      </c>
      <c r="K11" s="81">
        <f t="shared" si="8"/>
        <v>157882.33535519999</v>
      </c>
      <c r="L11" s="81">
        <f t="shared" si="8"/>
        <v>182828.13535519998</v>
      </c>
      <c r="M11" s="81">
        <f t="shared" si="8"/>
        <v>216097.63535519998</v>
      </c>
      <c r="N11" s="81">
        <f t="shared" si="8"/>
        <v>282636.63535519998</v>
      </c>
      <c r="O11" s="81">
        <f t="shared" si="8"/>
        <v>365823.0353552</v>
      </c>
      <c r="P11" s="299">
        <f t="shared" si="8"/>
        <v>399092.5353552</v>
      </c>
      <c r="Q11" s="313">
        <f t="shared" si="7"/>
        <v>1923228.5724863999</v>
      </c>
      <c r="R11" s="339">
        <f t="shared" si="2"/>
        <v>0.65666812314438927</v>
      </c>
      <c r="S11" s="81">
        <f t="shared" si="8"/>
        <v>2718710.9069836801</v>
      </c>
      <c r="T11" s="339">
        <f t="shared" si="3"/>
        <v>0.5877901655122828</v>
      </c>
      <c r="U11" s="81">
        <f t="shared" si="8"/>
        <v>3220617.7751233536</v>
      </c>
      <c r="V11" s="339">
        <f t="shared" si="4"/>
        <v>0.55163867680663037</v>
      </c>
      <c r="W11" s="81">
        <f t="shared" si="8"/>
        <v>4056763.0583770545</v>
      </c>
      <c r="X11" s="339">
        <f t="shared" si="5"/>
        <v>0.51121590167634556</v>
      </c>
      <c r="Y11" s="81">
        <f t="shared" si="8"/>
        <v>4893039.8161283657</v>
      </c>
      <c r="Z11" s="339">
        <f t="shared" si="6"/>
        <v>0.49327993290118954</v>
      </c>
    </row>
    <row r="12" spans="2:26" ht="17.25">
      <c r="B12" s="74" t="s">
        <v>75</v>
      </c>
      <c r="C12" s="17"/>
      <c r="D12" s="17"/>
      <c r="E12" s="75">
        <f>SUM(E13:E15)</f>
        <v>0</v>
      </c>
      <c r="F12" s="75">
        <f t="shared" ref="F12:Y12" si="9">SUM(F13:F15)</f>
        <v>0</v>
      </c>
      <c r="G12" s="75">
        <f t="shared" si="9"/>
        <v>0</v>
      </c>
      <c r="H12" s="75">
        <f t="shared" si="9"/>
        <v>0</v>
      </c>
      <c r="I12" s="75">
        <f t="shared" si="9"/>
        <v>0</v>
      </c>
      <c r="J12" s="293">
        <f t="shared" si="9"/>
        <v>83186.399999999994</v>
      </c>
      <c r="K12" s="293">
        <f t="shared" si="9"/>
        <v>91510.1</v>
      </c>
      <c r="L12" s="293">
        <f t="shared" si="9"/>
        <v>116455.9</v>
      </c>
      <c r="M12" s="293">
        <f t="shared" si="9"/>
        <v>149725.4</v>
      </c>
      <c r="N12" s="293">
        <f t="shared" si="9"/>
        <v>216264.4</v>
      </c>
      <c r="O12" s="293">
        <f t="shared" si="9"/>
        <v>299450.8</v>
      </c>
      <c r="P12" s="300">
        <f t="shared" si="9"/>
        <v>332720.3</v>
      </c>
      <c r="Q12" s="317">
        <f t="shared" si="7"/>
        <v>1289313.3</v>
      </c>
      <c r="R12" s="340">
        <f t="shared" si="2"/>
        <v>0.44022377629380083</v>
      </c>
      <c r="S12" s="293">
        <f t="shared" si="9"/>
        <v>1996245.9</v>
      </c>
      <c r="T12" s="340">
        <f t="shared" si="3"/>
        <v>0.43159193754294206</v>
      </c>
      <c r="U12" s="293">
        <f t="shared" si="9"/>
        <v>2495288.4</v>
      </c>
      <c r="V12" s="340">
        <f t="shared" si="4"/>
        <v>0.42740172455708819</v>
      </c>
      <c r="W12" s="293">
        <f t="shared" si="9"/>
        <v>3327051.2</v>
      </c>
      <c r="X12" s="340">
        <f t="shared" si="5"/>
        <v>0.41926073932742941</v>
      </c>
      <c r="Y12" s="293">
        <f t="shared" si="9"/>
        <v>4158814</v>
      </c>
      <c r="Z12" s="340">
        <f t="shared" si="6"/>
        <v>0.41926073932742941</v>
      </c>
    </row>
    <row r="13" spans="2:26" outlineLevel="1">
      <c r="B13" s="21" t="s">
        <v>67</v>
      </c>
      <c r="E13" s="76">
        <f t="shared" ref="E13:Q13" si="10">CostoConsultaDB*E5</f>
        <v>0</v>
      </c>
      <c r="F13" s="76">
        <f t="shared" si="10"/>
        <v>0</v>
      </c>
      <c r="G13" s="76">
        <f t="shared" si="10"/>
        <v>0</v>
      </c>
      <c r="H13" s="76">
        <f t="shared" si="10"/>
        <v>0</v>
      </c>
      <c r="I13" s="76">
        <f t="shared" si="10"/>
        <v>0</v>
      </c>
      <c r="J13" s="76">
        <f t="shared" si="10"/>
        <v>986.4</v>
      </c>
      <c r="K13" s="76">
        <f t="shared" si="10"/>
        <v>1085.0999999999999</v>
      </c>
      <c r="L13" s="76">
        <f t="shared" si="10"/>
        <v>1380.8999999999999</v>
      </c>
      <c r="M13" s="76">
        <f t="shared" si="10"/>
        <v>1775.3999999999999</v>
      </c>
      <c r="N13" s="76">
        <f t="shared" si="10"/>
        <v>2564.4</v>
      </c>
      <c r="O13" s="76">
        <f t="shared" si="10"/>
        <v>3550.7999999999997</v>
      </c>
      <c r="P13" s="301">
        <f t="shared" si="10"/>
        <v>3945.2999999999997</v>
      </c>
      <c r="Q13" s="318">
        <f t="shared" si="10"/>
        <v>15288.3</v>
      </c>
      <c r="R13" s="341">
        <f t="shared" si="2"/>
        <v>5.2200447781873618E-3</v>
      </c>
      <c r="S13" s="76">
        <f>CostoConsultaDB*S5</f>
        <v>23670.899999999998</v>
      </c>
      <c r="T13" s="341">
        <f t="shared" si="3"/>
        <v>5.1176909590072185E-3</v>
      </c>
      <c r="U13" s="76">
        <f>CostoConsultaDB*U5</f>
        <v>29588.399999999998</v>
      </c>
      <c r="V13" s="341">
        <f t="shared" si="4"/>
        <v>5.068004639016856E-3</v>
      </c>
      <c r="W13" s="76">
        <f>CostoConsultaDB*W5</f>
        <v>39451.199999999997</v>
      </c>
      <c r="X13" s="341">
        <f t="shared" si="5"/>
        <v>4.9714712173212971E-3</v>
      </c>
      <c r="Y13" s="76">
        <f>CostoConsultaDB*Y5</f>
        <v>49314</v>
      </c>
      <c r="Z13" s="341">
        <f t="shared" si="6"/>
        <v>4.9714712173212971E-3</v>
      </c>
    </row>
    <row r="14" spans="2:26" outlineLevel="1">
      <c r="B14" s="346" t="s">
        <v>68</v>
      </c>
      <c r="C14" s="264"/>
      <c r="D14" s="264"/>
      <c r="E14" s="347">
        <f t="shared" ref="E14:Q14" si="11">E5*CostoUnitOBD</f>
        <v>0</v>
      </c>
      <c r="F14" s="347">
        <f t="shared" si="11"/>
        <v>0</v>
      </c>
      <c r="G14" s="347">
        <f t="shared" si="11"/>
        <v>0</v>
      </c>
      <c r="H14" s="347">
        <f t="shared" si="11"/>
        <v>0</v>
      </c>
      <c r="I14" s="347">
        <f t="shared" si="11"/>
        <v>0</v>
      </c>
      <c r="J14" s="347">
        <f t="shared" si="11"/>
        <v>82200</v>
      </c>
      <c r="K14" s="347">
        <f t="shared" si="11"/>
        <v>90425</v>
      </c>
      <c r="L14" s="347">
        <f t="shared" si="11"/>
        <v>115075</v>
      </c>
      <c r="M14" s="347">
        <f t="shared" si="11"/>
        <v>147950</v>
      </c>
      <c r="N14" s="347">
        <f t="shared" si="11"/>
        <v>213700</v>
      </c>
      <c r="O14" s="347">
        <f t="shared" si="11"/>
        <v>295900</v>
      </c>
      <c r="P14" s="348">
        <f t="shared" si="11"/>
        <v>328775</v>
      </c>
      <c r="Q14" s="349">
        <f t="shared" si="11"/>
        <v>1274025</v>
      </c>
      <c r="R14" s="350">
        <f t="shared" si="2"/>
        <v>0.4350037315156135</v>
      </c>
      <c r="S14" s="347">
        <f>S5*CostoUnitOBD</f>
        <v>1972575</v>
      </c>
      <c r="T14" s="350">
        <f t="shared" si="3"/>
        <v>0.4264742465839349</v>
      </c>
      <c r="U14" s="347">
        <f>U5*CostoUnitOBD</f>
        <v>2465700</v>
      </c>
      <c r="V14" s="350">
        <f t="shared" si="4"/>
        <v>0.42233371991807139</v>
      </c>
      <c r="W14" s="347">
        <f>W5*CostoUnitOBD</f>
        <v>3287600</v>
      </c>
      <c r="X14" s="350">
        <f t="shared" si="5"/>
        <v>0.41428926811010813</v>
      </c>
      <c r="Y14" s="347">
        <f>Y5*CostoUnitOBD</f>
        <v>4109500</v>
      </c>
      <c r="Z14" s="350">
        <f t="shared" si="6"/>
        <v>0.41428926811010808</v>
      </c>
    </row>
    <row r="15" spans="2:26" outlineLevel="1">
      <c r="B15" s="21" t="s">
        <v>69</v>
      </c>
      <c r="E15" s="294"/>
      <c r="F15" s="294"/>
      <c r="G15" s="294"/>
      <c r="H15" s="294"/>
      <c r="I15" s="294"/>
      <c r="J15" s="294"/>
      <c r="K15" s="294"/>
      <c r="L15" s="294"/>
      <c r="M15" s="294"/>
      <c r="N15" s="294"/>
      <c r="O15" s="294"/>
      <c r="P15" s="302"/>
      <c r="Q15" s="319"/>
      <c r="R15" s="341"/>
      <c r="S15" s="294"/>
      <c r="T15" s="341"/>
      <c r="U15" s="294"/>
      <c r="V15" s="341"/>
      <c r="W15" s="294"/>
      <c r="X15" s="341"/>
      <c r="Y15" s="294"/>
      <c r="Z15" s="341"/>
    </row>
    <row r="16" spans="2:26" ht="15.75">
      <c r="B16" s="258" t="s">
        <v>76</v>
      </c>
      <c r="C16" s="17"/>
      <c r="D16" s="17"/>
      <c r="E16" s="297">
        <f>SUM(E17:E27)</f>
        <v>751.92499999999995</v>
      </c>
      <c r="F16" s="297">
        <f t="shared" ref="F16:Y16" si="12">SUM(F17:F27)</f>
        <v>751.92499999999995</v>
      </c>
      <c r="G16" s="297">
        <f t="shared" si="12"/>
        <v>751.92499999999995</v>
      </c>
      <c r="H16" s="297">
        <f t="shared" si="12"/>
        <v>751.92499999999995</v>
      </c>
      <c r="I16" s="297">
        <f t="shared" si="12"/>
        <v>751.92499999999995</v>
      </c>
      <c r="J16" s="297">
        <f t="shared" si="12"/>
        <v>20326.235355199999</v>
      </c>
      <c r="K16" s="297">
        <f t="shared" si="12"/>
        <v>20326.235355199999</v>
      </c>
      <c r="L16" s="297">
        <f t="shared" si="12"/>
        <v>20326.235355199999</v>
      </c>
      <c r="M16" s="297">
        <f t="shared" si="12"/>
        <v>20326.235355199999</v>
      </c>
      <c r="N16" s="297">
        <f t="shared" si="12"/>
        <v>20326.235355199999</v>
      </c>
      <c r="O16" s="297">
        <f t="shared" si="12"/>
        <v>20326.235355199999</v>
      </c>
      <c r="P16" s="303">
        <f t="shared" si="12"/>
        <v>20326.235355199999</v>
      </c>
      <c r="Q16" s="320">
        <f t="shared" si="7"/>
        <v>146043.27248639998</v>
      </c>
      <c r="R16" s="340">
        <f t="shared" si="2"/>
        <v>4.9865087807802452E-2</v>
      </c>
      <c r="S16" s="297">
        <f t="shared" si="12"/>
        <v>169913.00698367998</v>
      </c>
      <c r="T16" s="340">
        <f t="shared" si="3"/>
        <v>3.6735496312269897E-2</v>
      </c>
      <c r="U16" s="297">
        <f t="shared" si="12"/>
        <v>172777.37512335359</v>
      </c>
      <c r="V16" s="340">
        <f t="shared" si="4"/>
        <v>2.9593913109269565E-2</v>
      </c>
      <c r="W16" s="297">
        <f t="shared" si="12"/>
        <v>177159.85837705422</v>
      </c>
      <c r="X16" s="340">
        <f t="shared" si="5"/>
        <v>2.2324926410001278E-2</v>
      </c>
      <c r="Y16" s="297">
        <f t="shared" si="12"/>
        <v>181673.81612836584</v>
      </c>
      <c r="Z16" s="340">
        <f t="shared" si="6"/>
        <v>1.8315004822628309E-2</v>
      </c>
    </row>
    <row r="17" spans="2:26" ht="15.75" outlineLevel="1">
      <c r="B17" s="327" t="s">
        <v>70</v>
      </c>
      <c r="C17" s="328"/>
      <c r="D17" s="328"/>
      <c r="E17" s="329"/>
      <c r="F17" s="329"/>
      <c r="G17" s="329"/>
      <c r="H17" s="329"/>
      <c r="I17" s="329"/>
      <c r="J17" s="329"/>
      <c r="K17" s="329"/>
      <c r="L17" s="329"/>
      <c r="M17" s="329"/>
      <c r="N17" s="329"/>
      <c r="O17" s="329"/>
      <c r="P17" s="330"/>
      <c r="Q17" s="331"/>
      <c r="R17" s="342"/>
      <c r="S17" s="329"/>
      <c r="T17" s="342"/>
      <c r="U17" s="329"/>
      <c r="V17" s="342"/>
      <c r="W17" s="329"/>
      <c r="X17" s="342"/>
      <c r="Y17" s="329"/>
      <c r="Z17" s="342"/>
    </row>
    <row r="18" spans="2:26" ht="15.75" outlineLevel="1">
      <c r="B18" s="259" t="s">
        <v>71</v>
      </c>
      <c r="C18" s="8">
        <v>2</v>
      </c>
      <c r="E18" s="295">
        <v>0</v>
      </c>
      <c r="F18" s="295">
        <v>0</v>
      </c>
      <c r="G18" s="295">
        <v>0</v>
      </c>
      <c r="H18" s="295">
        <v>0</v>
      </c>
      <c r="I18" s="295">
        <v>0</v>
      </c>
      <c r="J18" s="76">
        <f>(($C$18*Datos_Entrada!$C$20*Datos_Entrada!$D$49)*Datos_Entrada!$C$8)/1000</f>
        <v>10356.75648</v>
      </c>
      <c r="K18" s="76">
        <f>(($C$18*Datos_Entrada!$C$20*Datos_Entrada!$D$49)*Datos_Entrada!$C$8)/1000</f>
        <v>10356.75648</v>
      </c>
      <c r="L18" s="76">
        <f>(($C$18*Datos_Entrada!$C$20*Datos_Entrada!$D$49)*Datos_Entrada!$C$8)/1000</f>
        <v>10356.75648</v>
      </c>
      <c r="M18" s="76">
        <f>(($C$18*Datos_Entrada!$C$20*Datos_Entrada!$D$49)*Datos_Entrada!$C$8)/1000</f>
        <v>10356.75648</v>
      </c>
      <c r="N18" s="76">
        <f>(($C$18*Datos_Entrada!$C$20*Datos_Entrada!$D$49)*Datos_Entrada!$C$8)/1000</f>
        <v>10356.75648</v>
      </c>
      <c r="O18" s="76">
        <f>(($C$18*Datos_Entrada!$C$20*Datos_Entrada!$D$49)*Datos_Entrada!$C$8)/1000</f>
        <v>10356.75648</v>
      </c>
      <c r="P18" s="301">
        <f>(($C$18*Datos_Entrada!$C$20*Datos_Entrada!$D$49)*Datos_Entrada!$C$8)/1000</f>
        <v>10356.75648</v>
      </c>
      <c r="Q18" s="318">
        <f t="shared" si="7"/>
        <v>72497.295359999989</v>
      </c>
      <c r="R18" s="341">
        <f t="shared" si="2"/>
        <v>2.4753512691187037E-2</v>
      </c>
      <c r="S18" s="76">
        <f>+Q18*(1+20%)</f>
        <v>86996.754431999987</v>
      </c>
      <c r="T18" s="341">
        <f t="shared" si="3"/>
        <v>1.8808854062144553E-2</v>
      </c>
      <c r="U18" s="76">
        <f>+S18*(1+2%)</f>
        <v>88736.689520639993</v>
      </c>
      <c r="V18" s="341">
        <f t="shared" si="4"/>
        <v>1.5199130542428855E-2</v>
      </c>
      <c r="W18" s="76">
        <f>U18*(1+3%)</f>
        <v>91398.790206259189</v>
      </c>
      <c r="X18" s="341">
        <f t="shared" si="5"/>
        <v>1.1517683994616267E-2</v>
      </c>
      <c r="Y18" s="76">
        <f>W18*(1+3%)</f>
        <v>94140.753912446962</v>
      </c>
      <c r="Z18" s="341">
        <f t="shared" si="6"/>
        <v>9.4905716115638028E-3</v>
      </c>
    </row>
    <row r="19" spans="2:26" ht="15.75" outlineLevel="1">
      <c r="B19" s="259" t="s">
        <v>72</v>
      </c>
      <c r="C19" s="8">
        <v>1</v>
      </c>
      <c r="E19" s="295">
        <v>0</v>
      </c>
      <c r="F19" s="295">
        <v>0</v>
      </c>
      <c r="G19" s="295">
        <v>0</v>
      </c>
      <c r="H19" s="295">
        <v>0</v>
      </c>
      <c r="I19" s="295">
        <v>0</v>
      </c>
      <c r="J19" s="76">
        <f>((($C$19*Datos_Entrada!$C$20)*Datos_Entrada!$D$50)*Datos_Entrada!$C$8)/1000</f>
        <v>6693.0538752000002</v>
      </c>
      <c r="K19" s="76">
        <f>((($C$19*Datos_Entrada!$C$20)*Datos_Entrada!$D$50)*Datos_Entrada!$C$8)/1000</f>
        <v>6693.0538752000002</v>
      </c>
      <c r="L19" s="76">
        <f>((($C$19*Datos_Entrada!$C$20)*Datos_Entrada!$D$50)*Datos_Entrada!$C$8)/1000</f>
        <v>6693.0538752000002</v>
      </c>
      <c r="M19" s="76">
        <f>((($C$19*Datos_Entrada!$C$20)*Datos_Entrada!$D$50)*Datos_Entrada!$C$8)/1000</f>
        <v>6693.0538752000002</v>
      </c>
      <c r="N19" s="76">
        <f>((($C$19*Datos_Entrada!$C$20)*Datos_Entrada!$D$50)*Datos_Entrada!$C$8)/1000</f>
        <v>6693.0538752000002</v>
      </c>
      <c r="O19" s="76">
        <f>((($C$19*Datos_Entrada!$C$20)*Datos_Entrada!$D$50)*Datos_Entrada!$C$8)/1000</f>
        <v>6693.0538752000002</v>
      </c>
      <c r="P19" s="301">
        <f>((($C$19*Datos_Entrada!$C$20)*Datos_Entrada!$D$50)*Datos_Entrada!$C$8)/1000</f>
        <v>6693.0538752000002</v>
      </c>
      <c r="Q19" s="318">
        <f t="shared" si="7"/>
        <v>46851.377126400002</v>
      </c>
      <c r="R19" s="341">
        <f t="shared" si="2"/>
        <v>1.5996957576679627E-2</v>
      </c>
      <c r="S19" s="76">
        <f>Q19*(1+20%)</f>
        <v>56221.652551680003</v>
      </c>
      <c r="T19" s="341">
        <f t="shared" si="3"/>
        <v>1.215522193766092E-2</v>
      </c>
      <c r="U19" s="76">
        <f>S19*(1+2%)</f>
        <v>57346.085602713603</v>
      </c>
      <c r="V19" s="341">
        <f t="shared" si="4"/>
        <v>9.8224381130446493E-3</v>
      </c>
      <c r="W19" s="76">
        <f>U19*(1+3%)</f>
        <v>59066.468170795015</v>
      </c>
      <c r="X19" s="341">
        <f t="shared" si="5"/>
        <v>7.4433032815207634E-3</v>
      </c>
      <c r="Y19" s="76">
        <f>W19*(1+3%)</f>
        <v>60838.462215918866</v>
      </c>
      <c r="Z19" s="341">
        <f t="shared" si="6"/>
        <v>6.133281903973109E-3</v>
      </c>
    </row>
    <row r="20" spans="2:26" ht="15.75" outlineLevel="1">
      <c r="B20" s="259" t="s">
        <v>73</v>
      </c>
      <c r="E20" s="295">
        <v>0</v>
      </c>
      <c r="F20" s="295">
        <v>0</v>
      </c>
      <c r="G20" s="295">
        <v>0</v>
      </c>
      <c r="H20" s="295">
        <v>0</v>
      </c>
      <c r="I20" s="295">
        <v>0</v>
      </c>
      <c r="J20" s="295">
        <v>0</v>
      </c>
      <c r="K20" s="295">
        <v>0</v>
      </c>
      <c r="L20" s="295">
        <v>0</v>
      </c>
      <c r="M20" s="295">
        <v>0</v>
      </c>
      <c r="N20" s="295">
        <v>0</v>
      </c>
      <c r="O20" s="295">
        <v>0</v>
      </c>
      <c r="P20" s="304">
        <v>0</v>
      </c>
      <c r="Q20" s="321">
        <f t="shared" si="7"/>
        <v>0</v>
      </c>
      <c r="R20" s="341">
        <f t="shared" si="2"/>
        <v>0</v>
      </c>
      <c r="S20" s="304">
        <v>0</v>
      </c>
      <c r="T20" s="341">
        <f t="shared" si="3"/>
        <v>0</v>
      </c>
      <c r="U20" s="304">
        <v>0</v>
      </c>
      <c r="V20" s="341">
        <f t="shared" si="4"/>
        <v>0</v>
      </c>
      <c r="W20" s="304">
        <v>0</v>
      </c>
      <c r="X20" s="341">
        <f t="shared" si="5"/>
        <v>0</v>
      </c>
      <c r="Y20" s="304">
        <v>0</v>
      </c>
      <c r="Z20" s="341">
        <f t="shared" si="6"/>
        <v>0</v>
      </c>
    </row>
    <row r="21" spans="2:26" ht="15.75" outlineLevel="1">
      <c r="B21" s="259" t="s">
        <v>74</v>
      </c>
      <c r="E21" s="295">
        <v>0</v>
      </c>
      <c r="F21" s="295">
        <v>0</v>
      </c>
      <c r="G21" s="295">
        <v>0</v>
      </c>
      <c r="H21" s="295">
        <v>0</v>
      </c>
      <c r="I21" s="295">
        <v>0</v>
      </c>
      <c r="J21" s="76">
        <f>(Datos_Entrada!$D$52*Datos_Entrada!$C$9)/1000</f>
        <v>2524.5</v>
      </c>
      <c r="K21" s="76">
        <f>(Datos_Entrada!$D$52*Datos_Entrada!$C$9)/1000</f>
        <v>2524.5</v>
      </c>
      <c r="L21" s="76">
        <f>(Datos_Entrada!$D$52*Datos_Entrada!$C$9)/1000</f>
        <v>2524.5</v>
      </c>
      <c r="M21" s="76">
        <f>(Datos_Entrada!$D$52*Datos_Entrada!$C$9)/1000</f>
        <v>2524.5</v>
      </c>
      <c r="N21" s="76">
        <f>(Datos_Entrada!$D$52*Datos_Entrada!$C$9)/1000</f>
        <v>2524.5</v>
      </c>
      <c r="O21" s="76">
        <f>(Datos_Entrada!$D$52*Datos_Entrada!$C$9)/1000</f>
        <v>2524.5</v>
      </c>
      <c r="P21" s="301">
        <f>(Datos_Entrada!$D$52*Datos_Entrada!$C$9)/1000</f>
        <v>2524.5</v>
      </c>
      <c r="Q21" s="318">
        <f t="shared" si="7"/>
        <v>17671.5</v>
      </c>
      <c r="R21" s="341">
        <f t="shared" si="2"/>
        <v>6.0337657749872757E-3</v>
      </c>
      <c r="S21" s="296">
        <f>Q21</f>
        <v>17671.5</v>
      </c>
      <c r="T21" s="341">
        <f t="shared" si="3"/>
        <v>3.8206099380292285E-3</v>
      </c>
      <c r="U21" s="296">
        <f>S21</f>
        <v>17671.5</v>
      </c>
      <c r="V21" s="341">
        <f t="shared" si="4"/>
        <v>3.0268363270195883E-3</v>
      </c>
      <c r="W21" s="296">
        <f>U21</f>
        <v>17671.5</v>
      </c>
      <c r="X21" s="341">
        <f t="shared" si="5"/>
        <v>2.2268867263072682E-3</v>
      </c>
      <c r="Y21" s="296">
        <f>W21</f>
        <v>17671.5</v>
      </c>
      <c r="Z21" s="341">
        <f t="shared" si="6"/>
        <v>1.7815093810458146E-3</v>
      </c>
    </row>
    <row r="22" spans="2:26" ht="31.5" outlineLevel="1">
      <c r="B22" s="332" t="s">
        <v>207</v>
      </c>
      <c r="C22" s="328"/>
      <c r="D22" s="328"/>
      <c r="E22" s="329"/>
      <c r="F22" s="329"/>
      <c r="G22" s="329"/>
      <c r="H22" s="329"/>
      <c r="I22" s="329"/>
      <c r="J22" s="329"/>
      <c r="K22" s="329"/>
      <c r="L22" s="329"/>
      <c r="M22" s="329"/>
      <c r="N22" s="329"/>
      <c r="O22" s="329"/>
      <c r="P22" s="330"/>
      <c r="Q22" s="331"/>
      <c r="R22" s="342"/>
      <c r="S22" s="329"/>
      <c r="T22" s="342"/>
      <c r="U22" s="329"/>
      <c r="V22" s="342"/>
      <c r="W22" s="329"/>
      <c r="X22" s="342"/>
      <c r="Y22" s="329"/>
      <c r="Z22" s="342"/>
    </row>
    <row r="23" spans="2:26" ht="15.75" outlineLevel="1">
      <c r="B23" s="259" t="s">
        <v>84</v>
      </c>
      <c r="E23" s="76">
        <f>(((Datos_Entrada!$D$60*60%)*Datos_Entrada!$C$9)/12)/1000</f>
        <v>168.3</v>
      </c>
      <c r="F23" s="76">
        <f>(((Datos_Entrada!$D$60*60%)*Datos_Entrada!$C$9)/12)/1000</f>
        <v>168.3</v>
      </c>
      <c r="G23" s="76">
        <f>(((Datos_Entrada!$D$60*60%)*Datos_Entrada!$C$9)/12)/1000</f>
        <v>168.3</v>
      </c>
      <c r="H23" s="76">
        <f>(((Datos_Entrada!$D$60*60%)*Datos_Entrada!$C$9)/12)/1000</f>
        <v>168.3</v>
      </c>
      <c r="I23" s="76">
        <f>(((Datos_Entrada!$D$60*60%)*Datos_Entrada!$C$9)/12)/1000</f>
        <v>168.3</v>
      </c>
      <c r="J23" s="76">
        <f>(((Datos_Entrada!$D$60*60%)*Datos_Entrada!$C$9)/12)/1000</f>
        <v>168.3</v>
      </c>
      <c r="K23" s="76">
        <f>(((Datos_Entrada!$D$60*60%)*Datos_Entrada!$C$9)/12)/1000</f>
        <v>168.3</v>
      </c>
      <c r="L23" s="76">
        <f>(((Datos_Entrada!$D$60*60%)*Datos_Entrada!$C$9)/12)/1000</f>
        <v>168.3</v>
      </c>
      <c r="M23" s="76">
        <f>(((Datos_Entrada!$D$60*60%)*Datos_Entrada!$C$9)/12)/1000</f>
        <v>168.3</v>
      </c>
      <c r="N23" s="76">
        <f>(((Datos_Entrada!$D$60*60%)*Datos_Entrada!$C$9)/12)/1000</f>
        <v>168.3</v>
      </c>
      <c r="O23" s="76">
        <f>(((Datos_Entrada!$D$60*60%)*Datos_Entrada!$C$9)/12)/1000</f>
        <v>168.3</v>
      </c>
      <c r="P23" s="301">
        <f>(((Datos_Entrada!$D$60*60%)*Datos_Entrada!$C$9)/12)/1000</f>
        <v>168.3</v>
      </c>
      <c r="Q23" s="318">
        <f t="shared" si="7"/>
        <v>2019.5999999999997</v>
      </c>
      <c r="R23" s="341">
        <f t="shared" si="2"/>
        <v>6.8957323142711713E-4</v>
      </c>
      <c r="S23" s="76">
        <f>Q23</f>
        <v>2019.5999999999997</v>
      </c>
      <c r="T23" s="341">
        <f t="shared" si="3"/>
        <v>4.3664113577476891E-4</v>
      </c>
      <c r="U23" s="76">
        <f>S23</f>
        <v>2019.5999999999997</v>
      </c>
      <c r="V23" s="341">
        <f t="shared" si="4"/>
        <v>3.4592415165938145E-4</v>
      </c>
      <c r="W23" s="76">
        <f>U23</f>
        <v>2019.5999999999997</v>
      </c>
      <c r="X23" s="341">
        <f t="shared" si="5"/>
        <v>2.5450134014940205E-4</v>
      </c>
      <c r="Y23" s="76">
        <f>W23</f>
        <v>2019.5999999999997</v>
      </c>
      <c r="Z23" s="341">
        <f t="shared" si="6"/>
        <v>2.0360107211952165E-4</v>
      </c>
    </row>
    <row r="24" spans="2:26" ht="15.75" outlineLevel="1">
      <c r="B24" s="259" t="s">
        <v>85</v>
      </c>
      <c r="E24" s="76">
        <f>((Datos_Entrada!$E$61*30%)/12)/1000</f>
        <v>420</v>
      </c>
      <c r="F24" s="76">
        <f>((Datos_Entrada!$E$61*30%)/12)/1000</f>
        <v>420</v>
      </c>
      <c r="G24" s="76">
        <f>((Datos_Entrada!$E$61*30%)/12)/1000</f>
        <v>420</v>
      </c>
      <c r="H24" s="76">
        <f>((Datos_Entrada!$E$61*30%)/12)/1000</f>
        <v>420</v>
      </c>
      <c r="I24" s="76">
        <f>((Datos_Entrada!$E$61*30%)/12)/1000</f>
        <v>420</v>
      </c>
      <c r="J24" s="76">
        <f>((Datos_Entrada!$E$61*30%)/12)/1000</f>
        <v>420</v>
      </c>
      <c r="K24" s="76">
        <f>((Datos_Entrada!$E$61*30%)/12)/1000</f>
        <v>420</v>
      </c>
      <c r="L24" s="76">
        <f>((Datos_Entrada!$E$61*30%)/12)/1000</f>
        <v>420</v>
      </c>
      <c r="M24" s="76">
        <f>((Datos_Entrada!$E$61*30%)/12)/1000</f>
        <v>420</v>
      </c>
      <c r="N24" s="76">
        <f>((Datos_Entrada!$E$61*30%)/12)/1000</f>
        <v>420</v>
      </c>
      <c r="O24" s="76">
        <f>((Datos_Entrada!$E$61*30%)/12)/1000</f>
        <v>420</v>
      </c>
      <c r="P24" s="301">
        <f>((Datos_Entrada!$E$61*30%)/12)/1000</f>
        <v>420</v>
      </c>
      <c r="Q24" s="318">
        <f t="shared" si="7"/>
        <v>5040</v>
      </c>
      <c r="R24" s="341">
        <f t="shared" si="2"/>
        <v>1.7208601140783672E-3</v>
      </c>
      <c r="S24" s="76">
        <f>Q24</f>
        <v>5040</v>
      </c>
      <c r="T24" s="341">
        <f t="shared" si="3"/>
        <v>1.0896570233238441E-3</v>
      </c>
      <c r="U24" s="76">
        <f t="shared" ref="U24:U27" si="13">S24</f>
        <v>5040</v>
      </c>
      <c r="V24" s="341">
        <f t="shared" si="4"/>
        <v>8.6326882767047072E-4</v>
      </c>
      <c r="W24" s="76">
        <f>U24</f>
        <v>5040</v>
      </c>
      <c r="X24" s="341">
        <f t="shared" si="5"/>
        <v>6.351192089289892E-4</v>
      </c>
      <c r="Y24" s="76">
        <f t="shared" ref="Y24" si="14">W24</f>
        <v>5040</v>
      </c>
      <c r="Z24" s="341">
        <f t="shared" si="6"/>
        <v>5.0809536714319136E-4</v>
      </c>
    </row>
    <row r="25" spans="2:26" ht="15.75" outlineLevel="1">
      <c r="B25" s="259" t="s">
        <v>86</v>
      </c>
      <c r="E25" s="76">
        <f>((100*Datos_Entrada!$C$9)/12)/1000</f>
        <v>23.375</v>
      </c>
      <c r="F25" s="76">
        <f>((100*Datos_Entrada!$C$9)/12)/1000</f>
        <v>23.375</v>
      </c>
      <c r="G25" s="76">
        <f>((100*Datos_Entrada!$C$9)/12)/1000</f>
        <v>23.375</v>
      </c>
      <c r="H25" s="76">
        <f>((100*Datos_Entrada!$C$9)/12)/1000</f>
        <v>23.375</v>
      </c>
      <c r="I25" s="76">
        <f>((100*Datos_Entrada!$C$9)/12)/1000</f>
        <v>23.375</v>
      </c>
      <c r="J25" s="76">
        <f>((100*Datos_Entrada!$C$9)/12)/1000</f>
        <v>23.375</v>
      </c>
      <c r="K25" s="76">
        <f>((100*Datos_Entrada!$C$9)/12)/1000</f>
        <v>23.375</v>
      </c>
      <c r="L25" s="76">
        <f>((100*Datos_Entrada!$C$9)/12)/1000</f>
        <v>23.375</v>
      </c>
      <c r="M25" s="76">
        <f>((100*Datos_Entrada!$C$9)/12)/1000</f>
        <v>23.375</v>
      </c>
      <c r="N25" s="76">
        <f>((100*Datos_Entrada!$C$9)/12)/1000</f>
        <v>23.375</v>
      </c>
      <c r="O25" s="76">
        <f>((100*Datos_Entrada!$C$9)/12)/1000</f>
        <v>23.375</v>
      </c>
      <c r="P25" s="301">
        <f>((100*Datos_Entrada!$C$9)/12)/1000</f>
        <v>23.375</v>
      </c>
      <c r="Q25" s="318">
        <f t="shared" si="7"/>
        <v>280.5</v>
      </c>
      <c r="R25" s="341">
        <f t="shared" si="2"/>
        <v>9.5774059920432936E-5</v>
      </c>
      <c r="S25" s="76">
        <f>Q25</f>
        <v>280.5</v>
      </c>
      <c r="T25" s="341">
        <f t="shared" si="3"/>
        <v>6.0644602190940136E-5</v>
      </c>
      <c r="U25" s="76">
        <f t="shared" si="13"/>
        <v>280.5</v>
      </c>
      <c r="V25" s="341">
        <f t="shared" si="4"/>
        <v>4.8045021063802983E-5</v>
      </c>
      <c r="W25" s="76">
        <f>U25</f>
        <v>280.5</v>
      </c>
      <c r="X25" s="341">
        <f t="shared" si="5"/>
        <v>3.5347408354083626E-5</v>
      </c>
      <c r="Y25" s="76">
        <f t="shared" ref="Y25" si="15">W25</f>
        <v>280.5</v>
      </c>
      <c r="Z25" s="341">
        <f t="shared" si="6"/>
        <v>2.8277926683266899E-5</v>
      </c>
    </row>
    <row r="26" spans="2:26" ht="15.75" outlineLevel="1">
      <c r="B26" s="259" t="s">
        <v>87</v>
      </c>
      <c r="E26" s="76">
        <f>((100*Datos_Entrada!$C$9)/12)/1000</f>
        <v>23.375</v>
      </c>
      <c r="F26" s="76">
        <f>((100*Datos_Entrada!$C$9)/12)/1000</f>
        <v>23.375</v>
      </c>
      <c r="G26" s="76">
        <f>((100*Datos_Entrada!$C$9)/12)/1000</f>
        <v>23.375</v>
      </c>
      <c r="H26" s="76">
        <f>((100*Datos_Entrada!$C$9)/12)/1000</f>
        <v>23.375</v>
      </c>
      <c r="I26" s="76">
        <f>((100*Datos_Entrada!$C$9)/12)/1000</f>
        <v>23.375</v>
      </c>
      <c r="J26" s="76">
        <f>((100*Datos_Entrada!$C$9)/12)/1000</f>
        <v>23.375</v>
      </c>
      <c r="K26" s="76">
        <f>((100*Datos_Entrada!$C$9)/12)/1000</f>
        <v>23.375</v>
      </c>
      <c r="L26" s="76">
        <f>((100*Datos_Entrada!$C$9)/12)/1000</f>
        <v>23.375</v>
      </c>
      <c r="M26" s="76">
        <f>((100*Datos_Entrada!$C$9)/12)/1000</f>
        <v>23.375</v>
      </c>
      <c r="N26" s="76">
        <f>((100*Datos_Entrada!$C$9)/12)/1000</f>
        <v>23.375</v>
      </c>
      <c r="O26" s="76">
        <f>((100*Datos_Entrada!$C$9)/12)/1000</f>
        <v>23.375</v>
      </c>
      <c r="P26" s="301">
        <f>((100*Datos_Entrada!$C$9)/12)/1000</f>
        <v>23.375</v>
      </c>
      <c r="Q26" s="318">
        <f t="shared" si="7"/>
        <v>280.5</v>
      </c>
      <c r="R26" s="341">
        <f t="shared" si="2"/>
        <v>9.5774059920432936E-5</v>
      </c>
      <c r="S26" s="76">
        <f>Q26</f>
        <v>280.5</v>
      </c>
      <c r="T26" s="341">
        <f t="shared" si="3"/>
        <v>6.0644602190940136E-5</v>
      </c>
      <c r="U26" s="76">
        <f t="shared" si="13"/>
        <v>280.5</v>
      </c>
      <c r="V26" s="341">
        <f t="shared" si="4"/>
        <v>4.8045021063802983E-5</v>
      </c>
      <c r="W26" s="76">
        <f>U26</f>
        <v>280.5</v>
      </c>
      <c r="X26" s="341">
        <f t="shared" si="5"/>
        <v>3.5347408354083626E-5</v>
      </c>
      <c r="Y26" s="76">
        <f t="shared" ref="Y26" si="16">W26</f>
        <v>280.5</v>
      </c>
      <c r="Z26" s="341">
        <f t="shared" si="6"/>
        <v>2.8277926683266899E-5</v>
      </c>
    </row>
    <row r="27" spans="2:26" ht="15.75" outlineLevel="1">
      <c r="B27" s="259" t="s">
        <v>88</v>
      </c>
      <c r="E27" s="76">
        <f>((500*Datos_Entrada!$C$9)/12)/1000</f>
        <v>116.875</v>
      </c>
      <c r="F27" s="76">
        <f>((500*Datos_Entrada!$C$9)/12)/1000</f>
        <v>116.875</v>
      </c>
      <c r="G27" s="76">
        <f>((500*Datos_Entrada!$C$9)/12)/1000</f>
        <v>116.875</v>
      </c>
      <c r="H27" s="76">
        <f>((500*Datos_Entrada!$C$9)/12)/1000</f>
        <v>116.875</v>
      </c>
      <c r="I27" s="76">
        <f>((500*Datos_Entrada!$C$9)/12)/1000</f>
        <v>116.875</v>
      </c>
      <c r="J27" s="76">
        <f>((500*Datos_Entrada!$C$9)/12)/1000</f>
        <v>116.875</v>
      </c>
      <c r="K27" s="76">
        <f>((500*Datos_Entrada!$C$9)/12)/1000</f>
        <v>116.875</v>
      </c>
      <c r="L27" s="76">
        <f>((500*Datos_Entrada!$C$9)/12)/1000</f>
        <v>116.875</v>
      </c>
      <c r="M27" s="76">
        <f>((500*Datos_Entrada!$C$9)/12)/1000</f>
        <v>116.875</v>
      </c>
      <c r="N27" s="76">
        <f>((500*Datos_Entrada!$C$9)/12)/1000</f>
        <v>116.875</v>
      </c>
      <c r="O27" s="76">
        <f>((500*Datos_Entrada!$C$9)/12)/1000</f>
        <v>116.875</v>
      </c>
      <c r="P27" s="301">
        <f>((500*Datos_Entrada!$C$9)/12)/1000</f>
        <v>116.875</v>
      </c>
      <c r="Q27" s="318">
        <f t="shared" si="7"/>
        <v>1402.5</v>
      </c>
      <c r="R27" s="341">
        <f t="shared" si="2"/>
        <v>4.7887029960216469E-4</v>
      </c>
      <c r="S27" s="76">
        <f>Q27</f>
        <v>1402.5</v>
      </c>
      <c r="T27" s="341">
        <f t="shared" si="3"/>
        <v>3.0322301095470067E-4</v>
      </c>
      <c r="U27" s="76">
        <f t="shared" si="13"/>
        <v>1402.5</v>
      </c>
      <c r="V27" s="341">
        <f t="shared" si="4"/>
        <v>2.4022510531901493E-4</v>
      </c>
      <c r="W27" s="76">
        <f>U27</f>
        <v>1402.5</v>
      </c>
      <c r="X27" s="341">
        <f t="shared" si="5"/>
        <v>1.7673704177041812E-4</v>
      </c>
      <c r="Y27" s="76">
        <f t="shared" ref="Y27" si="17">W27</f>
        <v>1402.5</v>
      </c>
      <c r="Z27" s="341">
        <f t="shared" si="6"/>
        <v>1.413896334163345E-4</v>
      </c>
    </row>
    <row r="28" spans="2:26" ht="15.75">
      <c r="B28" s="258" t="s">
        <v>77</v>
      </c>
      <c r="C28" s="17"/>
      <c r="D28" s="17"/>
      <c r="E28" s="293">
        <f>SUM(E29:E36)</f>
        <v>34650</v>
      </c>
      <c r="F28" s="293">
        <f t="shared" ref="F28:Y28" si="18">SUM(F29:F36)</f>
        <v>34650</v>
      </c>
      <c r="G28" s="293">
        <f t="shared" si="18"/>
        <v>34650</v>
      </c>
      <c r="H28" s="293">
        <f t="shared" si="18"/>
        <v>34650</v>
      </c>
      <c r="I28" s="293">
        <f t="shared" si="18"/>
        <v>34650</v>
      </c>
      <c r="J28" s="293">
        <f t="shared" si="18"/>
        <v>38346</v>
      </c>
      <c r="K28" s="293">
        <f t="shared" si="18"/>
        <v>46046</v>
      </c>
      <c r="L28" s="293">
        <f t="shared" si="18"/>
        <v>46046</v>
      </c>
      <c r="M28" s="293">
        <f t="shared" si="18"/>
        <v>46046</v>
      </c>
      <c r="N28" s="293">
        <f t="shared" si="18"/>
        <v>46046</v>
      </c>
      <c r="O28" s="293">
        <f t="shared" si="18"/>
        <v>46046</v>
      </c>
      <c r="P28" s="300">
        <f t="shared" si="18"/>
        <v>46046</v>
      </c>
      <c r="Q28" s="317">
        <f t="shared" si="7"/>
        <v>487872</v>
      </c>
      <c r="R28" s="340">
        <f t="shared" si="2"/>
        <v>0.16657925904278595</v>
      </c>
      <c r="S28" s="293">
        <f t="shared" si="18"/>
        <v>552552</v>
      </c>
      <c r="T28" s="340">
        <f t="shared" si="3"/>
        <v>0.11946273165707078</v>
      </c>
      <c r="U28" s="293">
        <f t="shared" si="18"/>
        <v>552552</v>
      </c>
      <c r="V28" s="340">
        <f t="shared" si="4"/>
        <v>9.4643039140272611E-2</v>
      </c>
      <c r="W28" s="293">
        <f t="shared" si="18"/>
        <v>552552</v>
      </c>
      <c r="X28" s="340">
        <f t="shared" si="5"/>
        <v>6.9630235938914847E-2</v>
      </c>
      <c r="Y28" s="293">
        <f t="shared" si="18"/>
        <v>552552</v>
      </c>
      <c r="Z28" s="340">
        <f t="shared" si="6"/>
        <v>5.5704188751131881E-2</v>
      </c>
    </row>
    <row r="29" spans="2:26" ht="15.75" outlineLevel="1">
      <c r="B29" s="260" t="s">
        <v>78</v>
      </c>
      <c r="C29" s="8">
        <v>1</v>
      </c>
      <c r="D29" s="76">
        <v>4500</v>
      </c>
      <c r="E29" s="76">
        <f t="shared" ref="E29:P29" si="19">$C$29*($D$29*(1+Factor_Pr))</f>
        <v>6930</v>
      </c>
      <c r="F29" s="76">
        <f t="shared" si="19"/>
        <v>6930</v>
      </c>
      <c r="G29" s="76">
        <f t="shared" si="19"/>
        <v>6930</v>
      </c>
      <c r="H29" s="76">
        <f t="shared" si="19"/>
        <v>6930</v>
      </c>
      <c r="I29" s="76">
        <f t="shared" si="19"/>
        <v>6930</v>
      </c>
      <c r="J29" s="76">
        <f t="shared" si="19"/>
        <v>6930</v>
      </c>
      <c r="K29" s="76">
        <f t="shared" si="19"/>
        <v>6930</v>
      </c>
      <c r="L29" s="76">
        <f t="shared" si="19"/>
        <v>6930</v>
      </c>
      <c r="M29" s="76">
        <f t="shared" si="19"/>
        <v>6930</v>
      </c>
      <c r="N29" s="76">
        <f t="shared" si="19"/>
        <v>6930</v>
      </c>
      <c r="O29" s="76">
        <f t="shared" si="19"/>
        <v>6930</v>
      </c>
      <c r="P29" s="76">
        <f t="shared" si="19"/>
        <v>6930</v>
      </c>
      <c r="Q29" s="318">
        <f t="shared" si="7"/>
        <v>83160</v>
      </c>
      <c r="R29" s="341">
        <f t="shared" si="2"/>
        <v>2.8394191882293061E-2</v>
      </c>
      <c r="S29" s="296">
        <f>$C$29*($D$29*(1+Factor_Pr))*12</f>
        <v>83160</v>
      </c>
      <c r="T29" s="341">
        <f t="shared" si="3"/>
        <v>1.7979340884843428E-2</v>
      </c>
      <c r="U29" s="296">
        <f>$C$29*($D$29*(1+Factor_Pr))*12</f>
        <v>83160</v>
      </c>
      <c r="V29" s="341">
        <f t="shared" si="4"/>
        <v>1.4243935656562767E-2</v>
      </c>
      <c r="W29" s="296">
        <f>$C$29*($D$29*(1+Factor_Pr))*12</f>
        <v>83160</v>
      </c>
      <c r="X29" s="341">
        <f t="shared" si="5"/>
        <v>1.0479466947328321E-2</v>
      </c>
      <c r="Y29" s="296">
        <f>$C$29*($D$29*(1+Factor_Pr))*12</f>
        <v>83160</v>
      </c>
      <c r="Z29" s="341">
        <f t="shared" si="6"/>
        <v>8.3835735578626572E-3</v>
      </c>
    </row>
    <row r="30" spans="2:26" ht="15.75" outlineLevel="1">
      <c r="B30" s="260" t="s">
        <v>217</v>
      </c>
      <c r="C30" s="8">
        <v>1</v>
      </c>
      <c r="D30" s="76">
        <v>4500</v>
      </c>
      <c r="E30" s="76">
        <f t="shared" ref="E30:P30" si="20">$C$30*($D$30*(1+Factor_Pr))</f>
        <v>6930</v>
      </c>
      <c r="F30" s="76">
        <f t="shared" si="20"/>
        <v>6930</v>
      </c>
      <c r="G30" s="76">
        <f t="shared" si="20"/>
        <v>6930</v>
      </c>
      <c r="H30" s="76">
        <f t="shared" si="20"/>
        <v>6930</v>
      </c>
      <c r="I30" s="76">
        <f t="shared" si="20"/>
        <v>6930</v>
      </c>
      <c r="J30" s="76">
        <f t="shared" si="20"/>
        <v>6930</v>
      </c>
      <c r="K30" s="76">
        <f t="shared" si="20"/>
        <v>6930</v>
      </c>
      <c r="L30" s="76">
        <f t="shared" si="20"/>
        <v>6930</v>
      </c>
      <c r="M30" s="76">
        <f t="shared" si="20"/>
        <v>6930</v>
      </c>
      <c r="N30" s="76">
        <f t="shared" si="20"/>
        <v>6930</v>
      </c>
      <c r="O30" s="76">
        <f t="shared" si="20"/>
        <v>6930</v>
      </c>
      <c r="P30" s="76">
        <f t="shared" si="20"/>
        <v>6930</v>
      </c>
      <c r="Q30" s="318">
        <f t="shared" si="7"/>
        <v>83160</v>
      </c>
      <c r="R30" s="341">
        <f t="shared" si="2"/>
        <v>2.8394191882293061E-2</v>
      </c>
      <c r="S30" s="76">
        <f>$C$30*($D$30*(1+Factor_Pr))*12</f>
        <v>83160</v>
      </c>
      <c r="T30" s="341">
        <f t="shared" si="3"/>
        <v>1.7979340884843428E-2</v>
      </c>
      <c r="U30" s="76">
        <f>$C$30*($D$30*(1+Factor_Pr))*12</f>
        <v>83160</v>
      </c>
      <c r="V30" s="341">
        <f t="shared" si="4"/>
        <v>1.4243935656562767E-2</v>
      </c>
      <c r="W30" s="76">
        <f>$C$30*($D$30*(1+Factor_Pr))*12</f>
        <v>83160</v>
      </c>
      <c r="X30" s="341">
        <f t="shared" si="5"/>
        <v>1.0479466947328321E-2</v>
      </c>
      <c r="Y30" s="76">
        <f>$C$30*($D$30*(1+Factor_Pr))*12</f>
        <v>83160</v>
      </c>
      <c r="Z30" s="341">
        <f t="shared" si="6"/>
        <v>8.3835735578626572E-3</v>
      </c>
    </row>
    <row r="31" spans="2:26" ht="15.75" outlineLevel="1">
      <c r="B31" s="260" t="s">
        <v>322</v>
      </c>
      <c r="C31" s="8">
        <v>2</v>
      </c>
      <c r="D31" s="76">
        <v>1200</v>
      </c>
      <c r="E31" s="295">
        <v>0</v>
      </c>
      <c r="F31" s="295">
        <v>0</v>
      </c>
      <c r="G31" s="295">
        <v>0</v>
      </c>
      <c r="H31" s="295">
        <v>0</v>
      </c>
      <c r="I31" s="295">
        <v>0</v>
      </c>
      <c r="J31" s="76">
        <f t="shared" ref="J31:P31" si="21">$C$31*($D$31*(1+Factor_Pr))</f>
        <v>3696</v>
      </c>
      <c r="K31" s="76">
        <f t="shared" si="21"/>
        <v>3696</v>
      </c>
      <c r="L31" s="76">
        <f t="shared" si="21"/>
        <v>3696</v>
      </c>
      <c r="M31" s="76">
        <f t="shared" si="21"/>
        <v>3696</v>
      </c>
      <c r="N31" s="76">
        <f t="shared" si="21"/>
        <v>3696</v>
      </c>
      <c r="O31" s="76">
        <f t="shared" si="21"/>
        <v>3696</v>
      </c>
      <c r="P31" s="76">
        <f t="shared" si="21"/>
        <v>3696</v>
      </c>
      <c r="Q31" s="318">
        <f t="shared" si="7"/>
        <v>25872</v>
      </c>
      <c r="R31" s="341">
        <f t="shared" si="2"/>
        <v>8.8337485856022861E-3</v>
      </c>
      <c r="S31" s="296">
        <f>$C$31*($D$31*(1+Factor_Pr))*12</f>
        <v>44352</v>
      </c>
      <c r="T31" s="341">
        <f t="shared" si="3"/>
        <v>9.5889818052498285E-3</v>
      </c>
      <c r="U31" s="296">
        <f>$C$31*($D$31*(1+Factor_Pr))*12</f>
        <v>44352</v>
      </c>
      <c r="V31" s="341">
        <f t="shared" si="4"/>
        <v>7.5967656835001429E-3</v>
      </c>
      <c r="W31" s="296">
        <f>$C$31*($D$31*(1+Factor_Pr))*12</f>
        <v>44352</v>
      </c>
      <c r="X31" s="341">
        <f t="shared" si="5"/>
        <v>5.5890490385751045E-3</v>
      </c>
      <c r="Y31" s="296">
        <f>$C$31*($D$31*(1+Factor_Pr))*12</f>
        <v>44352</v>
      </c>
      <c r="Z31" s="341">
        <f t="shared" si="6"/>
        <v>4.4712392308600838E-3</v>
      </c>
    </row>
    <row r="32" spans="2:26" ht="15.75" outlineLevel="1">
      <c r="B32" s="260" t="s">
        <v>79</v>
      </c>
      <c r="C32" s="8">
        <v>1</v>
      </c>
      <c r="D32" s="76">
        <v>5000</v>
      </c>
      <c r="E32" s="295">
        <v>0</v>
      </c>
      <c r="F32" s="295">
        <v>0</v>
      </c>
      <c r="G32" s="295">
        <v>0</v>
      </c>
      <c r="H32" s="295">
        <v>0</v>
      </c>
      <c r="I32" s="295">
        <v>0</v>
      </c>
      <c r="J32" s="295">
        <v>0</v>
      </c>
      <c r="K32" s="76">
        <f t="shared" ref="K32:P32" si="22">$C$32*($D$32*(1+Factor_Pr))</f>
        <v>7700</v>
      </c>
      <c r="L32" s="76">
        <f t="shared" si="22"/>
        <v>7700</v>
      </c>
      <c r="M32" s="76">
        <f t="shared" si="22"/>
        <v>7700</v>
      </c>
      <c r="N32" s="76">
        <f t="shared" si="22"/>
        <v>7700</v>
      </c>
      <c r="O32" s="76">
        <f t="shared" si="22"/>
        <v>7700</v>
      </c>
      <c r="P32" s="76">
        <f t="shared" si="22"/>
        <v>7700</v>
      </c>
      <c r="Q32" s="318">
        <f t="shared" si="7"/>
        <v>46200</v>
      </c>
      <c r="R32" s="341">
        <f t="shared" si="2"/>
        <v>1.5774551045718368E-2</v>
      </c>
      <c r="S32" s="296">
        <f>$C$32*($D$32*(1+Factor_Pr))*12</f>
        <v>92400</v>
      </c>
      <c r="T32" s="341">
        <f t="shared" si="3"/>
        <v>1.9977045427603809E-2</v>
      </c>
      <c r="U32" s="296">
        <f>$C$32*($D$32*(1+Factor_Pr))*12</f>
        <v>92400</v>
      </c>
      <c r="V32" s="341">
        <f t="shared" si="4"/>
        <v>1.5826595173958631E-2</v>
      </c>
      <c r="W32" s="296">
        <f>$C$32*($D$32*(1+Factor_Pr))*12</f>
        <v>92400</v>
      </c>
      <c r="X32" s="341">
        <f t="shared" si="5"/>
        <v>1.1643852163698135E-2</v>
      </c>
      <c r="Y32" s="296">
        <f>$C$32*($D$32*(1+Factor_Pr))*12</f>
        <v>92400</v>
      </c>
      <c r="Z32" s="341">
        <f t="shared" si="6"/>
        <v>9.3150817309585084E-3</v>
      </c>
    </row>
    <row r="33" spans="2:26" ht="15.75" outlineLevel="1">
      <c r="B33" s="260" t="s">
        <v>80</v>
      </c>
      <c r="C33" s="8">
        <v>1</v>
      </c>
      <c r="D33" s="76">
        <v>4500</v>
      </c>
      <c r="E33" s="76">
        <f t="shared" ref="E33:P33" si="23">$C$33*($D$33*(1+Factor_Pr))</f>
        <v>6930</v>
      </c>
      <c r="F33" s="76">
        <f t="shared" si="23"/>
        <v>6930</v>
      </c>
      <c r="G33" s="76">
        <f t="shared" si="23"/>
        <v>6930</v>
      </c>
      <c r="H33" s="76">
        <f t="shared" si="23"/>
        <v>6930</v>
      </c>
      <c r="I33" s="76">
        <f t="shared" si="23"/>
        <v>6930</v>
      </c>
      <c r="J33" s="76">
        <f t="shared" si="23"/>
        <v>6930</v>
      </c>
      <c r="K33" s="76">
        <f t="shared" si="23"/>
        <v>6930</v>
      </c>
      <c r="L33" s="76">
        <f t="shared" si="23"/>
        <v>6930</v>
      </c>
      <c r="M33" s="76">
        <f t="shared" si="23"/>
        <v>6930</v>
      </c>
      <c r="N33" s="76">
        <f t="shared" si="23"/>
        <v>6930</v>
      </c>
      <c r="O33" s="76">
        <f t="shared" si="23"/>
        <v>6930</v>
      </c>
      <c r="P33" s="76">
        <f t="shared" si="23"/>
        <v>6930</v>
      </c>
      <c r="Q33" s="318">
        <f t="shared" si="7"/>
        <v>83160</v>
      </c>
      <c r="R33" s="341">
        <f t="shared" si="2"/>
        <v>2.8394191882293061E-2</v>
      </c>
      <c r="S33" s="296">
        <f>$C$33*($D$33*(1+Factor_Pr))*12</f>
        <v>83160</v>
      </c>
      <c r="T33" s="341">
        <f t="shared" si="3"/>
        <v>1.7979340884843428E-2</v>
      </c>
      <c r="U33" s="296">
        <f>$C$33*($D$33*(1+Factor_Pr))*12</f>
        <v>83160</v>
      </c>
      <c r="V33" s="341">
        <f t="shared" si="4"/>
        <v>1.4243935656562767E-2</v>
      </c>
      <c r="W33" s="296">
        <f>$C$33*($D$33*(1+Factor_Pr))*12</f>
        <v>83160</v>
      </c>
      <c r="X33" s="341">
        <f t="shared" si="5"/>
        <v>1.0479466947328321E-2</v>
      </c>
      <c r="Y33" s="296">
        <f>$C$33*($D$33*(1+Factor_Pr))*12</f>
        <v>83160</v>
      </c>
      <c r="Z33" s="341">
        <f t="shared" si="6"/>
        <v>8.3835735578626572E-3</v>
      </c>
    </row>
    <row r="34" spans="2:26" ht="15.75" outlineLevel="1">
      <c r="B34" s="260" t="s">
        <v>81</v>
      </c>
      <c r="C34" s="8">
        <v>1</v>
      </c>
      <c r="D34" s="76">
        <v>3000</v>
      </c>
      <c r="E34" s="76">
        <f t="shared" ref="E34:P34" si="24">$C$34*($D$34*(1+Factor_Pr))</f>
        <v>4620</v>
      </c>
      <c r="F34" s="76">
        <f t="shared" si="24"/>
        <v>4620</v>
      </c>
      <c r="G34" s="76">
        <f t="shared" si="24"/>
        <v>4620</v>
      </c>
      <c r="H34" s="76">
        <f t="shared" si="24"/>
        <v>4620</v>
      </c>
      <c r="I34" s="76">
        <f t="shared" si="24"/>
        <v>4620</v>
      </c>
      <c r="J34" s="76">
        <f t="shared" si="24"/>
        <v>4620</v>
      </c>
      <c r="K34" s="76">
        <f t="shared" si="24"/>
        <v>4620</v>
      </c>
      <c r="L34" s="76">
        <f t="shared" si="24"/>
        <v>4620</v>
      </c>
      <c r="M34" s="76">
        <f t="shared" si="24"/>
        <v>4620</v>
      </c>
      <c r="N34" s="76">
        <f t="shared" si="24"/>
        <v>4620</v>
      </c>
      <c r="O34" s="76">
        <f t="shared" si="24"/>
        <v>4620</v>
      </c>
      <c r="P34" s="76">
        <f t="shared" si="24"/>
        <v>4620</v>
      </c>
      <c r="Q34" s="318">
        <f t="shared" si="7"/>
        <v>55440</v>
      </c>
      <c r="R34" s="341">
        <f t="shared" si="2"/>
        <v>1.8929461254862039E-2</v>
      </c>
      <c r="S34" s="76">
        <f>$C$34*($D$34*(1+Factor_Pr))*12</f>
        <v>55440</v>
      </c>
      <c r="T34" s="341">
        <f t="shared" si="3"/>
        <v>1.1986227256562286E-2</v>
      </c>
      <c r="U34" s="76">
        <f>$C$34*($D$34*(1+Factor_Pr))*12</f>
        <v>55440</v>
      </c>
      <c r="V34" s="341">
        <f t="shared" si="4"/>
        <v>9.495957104375178E-3</v>
      </c>
      <c r="W34" s="76">
        <f>$C$34*($D$34*(1+Factor_Pr))*12</f>
        <v>55440</v>
      </c>
      <c r="X34" s="341">
        <f t="shared" si="5"/>
        <v>6.9863112982188813E-3</v>
      </c>
      <c r="Y34" s="76">
        <f>$C$34*($D$34*(1+Factor_Pr))*12</f>
        <v>55440</v>
      </c>
      <c r="Z34" s="341">
        <f t="shared" si="6"/>
        <v>5.5890490385751045E-3</v>
      </c>
    </row>
    <row r="35" spans="2:26" ht="15.75" outlineLevel="1">
      <c r="B35" s="260" t="s">
        <v>82</v>
      </c>
      <c r="C35" s="8">
        <v>1</v>
      </c>
      <c r="D35" s="76">
        <v>3000</v>
      </c>
      <c r="E35" s="76">
        <f t="shared" ref="E35:P35" si="25">$C$35*($D$35*(1+Factor_Pr))</f>
        <v>4620</v>
      </c>
      <c r="F35" s="76">
        <f t="shared" si="25"/>
        <v>4620</v>
      </c>
      <c r="G35" s="76">
        <f t="shared" si="25"/>
        <v>4620</v>
      </c>
      <c r="H35" s="76">
        <f t="shared" si="25"/>
        <v>4620</v>
      </c>
      <c r="I35" s="76">
        <f t="shared" si="25"/>
        <v>4620</v>
      </c>
      <c r="J35" s="76">
        <f t="shared" si="25"/>
        <v>4620</v>
      </c>
      <c r="K35" s="76">
        <f t="shared" si="25"/>
        <v>4620</v>
      </c>
      <c r="L35" s="76">
        <f t="shared" si="25"/>
        <v>4620</v>
      </c>
      <c r="M35" s="76">
        <f t="shared" si="25"/>
        <v>4620</v>
      </c>
      <c r="N35" s="76">
        <f t="shared" si="25"/>
        <v>4620</v>
      </c>
      <c r="O35" s="76">
        <f t="shared" si="25"/>
        <v>4620</v>
      </c>
      <c r="P35" s="76">
        <f t="shared" si="25"/>
        <v>4620</v>
      </c>
      <c r="Q35" s="318">
        <f t="shared" si="7"/>
        <v>55440</v>
      </c>
      <c r="R35" s="341">
        <f t="shared" si="2"/>
        <v>1.8929461254862039E-2</v>
      </c>
      <c r="S35" s="76">
        <f>$C$35*($D$35*(1+Factor_Pr))*12</f>
        <v>55440</v>
      </c>
      <c r="T35" s="341">
        <f t="shared" si="3"/>
        <v>1.1986227256562286E-2</v>
      </c>
      <c r="U35" s="76">
        <f>$C$35*($D$35*(1+Factor_Pr))*12</f>
        <v>55440</v>
      </c>
      <c r="V35" s="341">
        <f t="shared" si="4"/>
        <v>9.495957104375178E-3</v>
      </c>
      <c r="W35" s="76">
        <f>$C$35*($D$35*(1+Factor_Pr))*12</f>
        <v>55440</v>
      </c>
      <c r="X35" s="341">
        <f t="shared" si="5"/>
        <v>6.9863112982188813E-3</v>
      </c>
      <c r="Y35" s="76">
        <f>$C$35*($D$35*(1+Factor_Pr))*12</f>
        <v>55440</v>
      </c>
      <c r="Z35" s="341">
        <f t="shared" si="6"/>
        <v>5.5890490385751045E-3</v>
      </c>
    </row>
    <row r="36" spans="2:26" ht="15.75" outlineLevel="1">
      <c r="B36" s="260" t="s">
        <v>83</v>
      </c>
      <c r="C36" s="8">
        <v>1</v>
      </c>
      <c r="D36" s="76">
        <v>3000</v>
      </c>
      <c r="E36" s="76">
        <f t="shared" ref="E36:P36" si="26">$C$36*($D$36*(1+Factor_Pr))</f>
        <v>4620</v>
      </c>
      <c r="F36" s="76">
        <f t="shared" si="26"/>
        <v>4620</v>
      </c>
      <c r="G36" s="76">
        <f t="shared" si="26"/>
        <v>4620</v>
      </c>
      <c r="H36" s="76">
        <f t="shared" si="26"/>
        <v>4620</v>
      </c>
      <c r="I36" s="76">
        <f t="shared" si="26"/>
        <v>4620</v>
      </c>
      <c r="J36" s="76">
        <f t="shared" si="26"/>
        <v>4620</v>
      </c>
      <c r="K36" s="76">
        <f t="shared" si="26"/>
        <v>4620</v>
      </c>
      <c r="L36" s="76">
        <f t="shared" si="26"/>
        <v>4620</v>
      </c>
      <c r="M36" s="76">
        <f t="shared" si="26"/>
        <v>4620</v>
      </c>
      <c r="N36" s="76">
        <f t="shared" si="26"/>
        <v>4620</v>
      </c>
      <c r="O36" s="76">
        <f t="shared" si="26"/>
        <v>4620</v>
      </c>
      <c r="P36" s="76">
        <f t="shared" si="26"/>
        <v>4620</v>
      </c>
      <c r="Q36" s="318">
        <f t="shared" si="7"/>
        <v>55440</v>
      </c>
      <c r="R36" s="341">
        <f t="shared" si="2"/>
        <v>1.8929461254862039E-2</v>
      </c>
      <c r="S36" s="76">
        <f>$C$36*($D$36*(1+Factor_Pr))*12</f>
        <v>55440</v>
      </c>
      <c r="T36" s="341">
        <f t="shared" si="3"/>
        <v>1.1986227256562286E-2</v>
      </c>
      <c r="U36" s="76">
        <f>$C$36*($D$36*(1+Factor_Pr))*12</f>
        <v>55440</v>
      </c>
      <c r="V36" s="341">
        <f t="shared" si="4"/>
        <v>9.495957104375178E-3</v>
      </c>
      <c r="W36" s="76">
        <f>$C$36*($D$36*(1+Factor_Pr))*12</f>
        <v>55440</v>
      </c>
      <c r="X36" s="341">
        <f t="shared" si="5"/>
        <v>6.9863112982188813E-3</v>
      </c>
      <c r="Y36" s="76">
        <f>$C$36*($D$36*(1+Factor_Pr))*12</f>
        <v>55440</v>
      </c>
      <c r="Z36" s="341">
        <f t="shared" si="6"/>
        <v>5.5890490385751045E-3</v>
      </c>
    </row>
    <row r="37" spans="2:26" ht="15.75">
      <c r="B37" s="21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305"/>
      <c r="Q37" s="316"/>
      <c r="R37" s="341"/>
      <c r="S37" s="23"/>
      <c r="T37" s="341"/>
      <c r="U37" s="23"/>
      <c r="V37" s="341"/>
      <c r="W37" s="23"/>
      <c r="X37" s="341"/>
      <c r="Y37" s="23"/>
      <c r="Z37" s="341"/>
    </row>
    <row r="38" spans="2:26" ht="19.5">
      <c r="B38" s="71" t="s">
        <v>33</v>
      </c>
      <c r="C38" s="72"/>
      <c r="D38" s="72"/>
      <c r="E38" s="81">
        <f t="shared" ref="E38:P38" si="27">SUM(E40:E53)+E54+E60</f>
        <v>79022.36</v>
      </c>
      <c r="F38" s="81">
        <f t="shared" si="27"/>
        <v>79022.36</v>
      </c>
      <c r="G38" s="81">
        <f t="shared" si="27"/>
        <v>79022.36</v>
      </c>
      <c r="H38" s="81">
        <f t="shared" si="27"/>
        <v>79022.36</v>
      </c>
      <c r="I38" s="81">
        <f t="shared" si="27"/>
        <v>79022.36</v>
      </c>
      <c r="J38" s="81">
        <f t="shared" si="27"/>
        <v>135651.63792543774</v>
      </c>
      <c r="K38" s="81">
        <f t="shared" si="27"/>
        <v>136029.79560106699</v>
      </c>
      <c r="L38" s="81">
        <f t="shared" si="27"/>
        <v>137163.11921252735</v>
      </c>
      <c r="M38" s="81">
        <f t="shared" si="27"/>
        <v>138674.60049961694</v>
      </c>
      <c r="N38" s="81">
        <f t="shared" si="27"/>
        <v>141697.56307379616</v>
      </c>
      <c r="O38" s="81">
        <f t="shared" si="27"/>
        <v>145476.84099923389</v>
      </c>
      <c r="P38" s="299">
        <f t="shared" si="27"/>
        <v>146988.32228632347</v>
      </c>
      <c r="Q38" s="313">
        <f t="shared" si="7"/>
        <v>1376793.6795980025</v>
      </c>
      <c r="R38" s="339">
        <f t="shared" si="2"/>
        <v>0.47009312074114951</v>
      </c>
      <c r="S38" s="81">
        <f>SUM(S40:S53)+S54+S60</f>
        <v>1699423.6795980027</v>
      </c>
      <c r="T38" s="339">
        <f t="shared" si="3"/>
        <v>0.36741844207873292</v>
      </c>
      <c r="U38" s="81">
        <f>SUM(U40:U53)+U54+U60</f>
        <v>1699423.6795980027</v>
      </c>
      <c r="V38" s="339">
        <f t="shared" si="4"/>
        <v>0.29108323166706457</v>
      </c>
      <c r="W38" s="81">
        <f>SUM(W40:W53)+W54+W60</f>
        <v>1699423.6795980027</v>
      </c>
      <c r="X38" s="339">
        <f t="shared" si="5"/>
        <v>0.21415409186934037</v>
      </c>
      <c r="Y38" s="81">
        <f>SUM(Y40:Y53)+Y54+Y60</f>
        <v>1699423.6795980027</v>
      </c>
      <c r="Z38" s="339">
        <f t="shared" si="6"/>
        <v>0.1713232734954723</v>
      </c>
    </row>
    <row r="39" spans="2:26" ht="18" customHeight="1" outlineLevel="1">
      <c r="B39" s="38" t="s">
        <v>89</v>
      </c>
      <c r="E39" s="292">
        <v>0.5</v>
      </c>
      <c r="F39" s="292">
        <v>0.5</v>
      </c>
      <c r="G39" s="292">
        <v>0.5</v>
      </c>
      <c r="H39" s="292">
        <v>0.5</v>
      </c>
      <c r="I39" s="292">
        <v>0.5</v>
      </c>
      <c r="J39" s="292">
        <v>0.5</v>
      </c>
      <c r="K39" s="292">
        <v>0.5</v>
      </c>
      <c r="L39" s="292">
        <v>0.5</v>
      </c>
      <c r="M39" s="292">
        <v>0.5</v>
      </c>
      <c r="N39" s="292">
        <v>0.5</v>
      </c>
      <c r="O39" s="292">
        <v>0.5</v>
      </c>
      <c r="P39" s="292">
        <v>0.5</v>
      </c>
      <c r="Q39" s="322"/>
      <c r="R39" s="341"/>
      <c r="S39" s="292"/>
      <c r="T39" s="341"/>
      <c r="U39" s="292"/>
      <c r="V39" s="341"/>
      <c r="W39" s="292"/>
      <c r="X39" s="341"/>
      <c r="Y39" s="292"/>
      <c r="Z39" s="341"/>
    </row>
    <row r="40" spans="2:26" ht="15.75" outlineLevel="1">
      <c r="B40" s="21" t="s">
        <v>90</v>
      </c>
      <c r="C40" s="8">
        <v>1</v>
      </c>
      <c r="D40" s="76">
        <v>12000</v>
      </c>
      <c r="E40" s="82">
        <f t="shared" ref="E40:P40" si="28">$C$40*($D$40*(1+Factor_Pr))*E39</f>
        <v>9240</v>
      </c>
      <c r="F40" s="82">
        <f t="shared" si="28"/>
        <v>9240</v>
      </c>
      <c r="G40" s="82">
        <f t="shared" si="28"/>
        <v>9240</v>
      </c>
      <c r="H40" s="82">
        <f t="shared" si="28"/>
        <v>9240</v>
      </c>
      <c r="I40" s="82">
        <f t="shared" si="28"/>
        <v>9240</v>
      </c>
      <c r="J40" s="82">
        <f t="shared" si="28"/>
        <v>9240</v>
      </c>
      <c r="K40" s="82">
        <f t="shared" si="28"/>
        <v>9240</v>
      </c>
      <c r="L40" s="82">
        <f t="shared" si="28"/>
        <v>9240</v>
      </c>
      <c r="M40" s="82">
        <f t="shared" si="28"/>
        <v>9240</v>
      </c>
      <c r="N40" s="82">
        <f t="shared" si="28"/>
        <v>9240</v>
      </c>
      <c r="O40" s="82">
        <f t="shared" si="28"/>
        <v>9240</v>
      </c>
      <c r="P40" s="82">
        <f t="shared" si="28"/>
        <v>9240</v>
      </c>
      <c r="Q40" s="323">
        <f t="shared" si="7"/>
        <v>110880</v>
      </c>
      <c r="R40" s="341">
        <f t="shared" si="2"/>
        <v>3.7858922509724079E-2</v>
      </c>
      <c r="S40" s="82">
        <f>$C$40*($D$40*(1+Factor_Pr))*12</f>
        <v>221760</v>
      </c>
      <c r="T40" s="341">
        <f t="shared" si="3"/>
        <v>4.7944909026249143E-2</v>
      </c>
      <c r="U40" s="82">
        <f>$C$40*($D$40*(1+Factor_Pr))*12</f>
        <v>221760</v>
      </c>
      <c r="V40" s="341">
        <f t="shared" si="4"/>
        <v>3.7983828417500712E-2</v>
      </c>
      <c r="W40" s="82">
        <f>$C$40*($D$40*(1+Factor_Pr))*12</f>
        <v>221760</v>
      </c>
      <c r="X40" s="341">
        <f t="shared" si="5"/>
        <v>2.7945245192875525E-2</v>
      </c>
      <c r="Y40" s="82">
        <f>$C$40*($D$40*(1+Factor_Pr))*12</f>
        <v>221760</v>
      </c>
      <c r="Z40" s="341">
        <f t="shared" si="6"/>
        <v>2.2356196154300418E-2</v>
      </c>
    </row>
    <row r="41" spans="2:26" ht="15.75" outlineLevel="1">
      <c r="B41" s="21" t="s">
        <v>91</v>
      </c>
      <c r="C41" s="8">
        <v>1</v>
      </c>
      <c r="D41" s="76">
        <v>5000</v>
      </c>
      <c r="E41" s="295">
        <v>0</v>
      </c>
      <c r="F41" s="295">
        <v>0</v>
      </c>
      <c r="G41" s="295">
        <v>0</v>
      </c>
      <c r="H41" s="295">
        <v>0</v>
      </c>
      <c r="I41" s="295">
        <v>0</v>
      </c>
      <c r="J41" s="82">
        <f t="shared" ref="J41:P41" si="29">$C$41*($D$41*(1+Factor_Pr))</f>
        <v>7700</v>
      </c>
      <c r="K41" s="82">
        <f t="shared" si="29"/>
        <v>7700</v>
      </c>
      <c r="L41" s="82">
        <f t="shared" si="29"/>
        <v>7700</v>
      </c>
      <c r="M41" s="82">
        <f t="shared" si="29"/>
        <v>7700</v>
      </c>
      <c r="N41" s="82">
        <f t="shared" si="29"/>
        <v>7700</v>
      </c>
      <c r="O41" s="82">
        <f t="shared" si="29"/>
        <v>7700</v>
      </c>
      <c r="P41" s="82">
        <f t="shared" si="29"/>
        <v>7700</v>
      </c>
      <c r="Q41" s="323">
        <f t="shared" si="7"/>
        <v>53900</v>
      </c>
      <c r="R41" s="341">
        <f t="shared" si="2"/>
        <v>1.8403642886671429E-2</v>
      </c>
      <c r="S41" s="82">
        <f>$C$41*($D$41*(1+Factor_Pr))*12</f>
        <v>92400</v>
      </c>
      <c r="T41" s="341">
        <f t="shared" si="3"/>
        <v>1.9977045427603809E-2</v>
      </c>
      <c r="U41" s="82">
        <f>$C$41*($D$41*(1+Factor_Pr))*12</f>
        <v>92400</v>
      </c>
      <c r="V41" s="341">
        <f t="shared" si="4"/>
        <v>1.5826595173958631E-2</v>
      </c>
      <c r="W41" s="82">
        <f>$C$41*($D$41*(1+Factor_Pr))*12</f>
        <v>92400</v>
      </c>
      <c r="X41" s="341">
        <f t="shared" si="5"/>
        <v>1.1643852163698135E-2</v>
      </c>
      <c r="Y41" s="82">
        <f>$C$41*($D$41*(1+Factor_Pr))*12</f>
        <v>92400</v>
      </c>
      <c r="Z41" s="341">
        <f t="shared" si="6"/>
        <v>9.3150817309585084E-3</v>
      </c>
    </row>
    <row r="42" spans="2:26" ht="15.75" outlineLevel="1">
      <c r="B42" s="21" t="s">
        <v>92</v>
      </c>
      <c r="C42" s="8">
        <v>2</v>
      </c>
      <c r="D42" s="76">
        <v>1500</v>
      </c>
      <c r="E42" s="82">
        <f t="shared" ref="E42:P42" si="30">$C$42*($D$42*(1+Factor_Pr))</f>
        <v>4620</v>
      </c>
      <c r="F42" s="82">
        <f t="shared" si="30"/>
        <v>4620</v>
      </c>
      <c r="G42" s="82">
        <f t="shared" si="30"/>
        <v>4620</v>
      </c>
      <c r="H42" s="82">
        <f t="shared" si="30"/>
        <v>4620</v>
      </c>
      <c r="I42" s="82">
        <f t="shared" si="30"/>
        <v>4620</v>
      </c>
      <c r="J42" s="82">
        <f t="shared" si="30"/>
        <v>4620</v>
      </c>
      <c r="K42" s="82">
        <f t="shared" si="30"/>
        <v>4620</v>
      </c>
      <c r="L42" s="82">
        <f t="shared" si="30"/>
        <v>4620</v>
      </c>
      <c r="M42" s="82">
        <f t="shared" si="30"/>
        <v>4620</v>
      </c>
      <c r="N42" s="82">
        <f t="shared" si="30"/>
        <v>4620</v>
      </c>
      <c r="O42" s="82">
        <f t="shared" si="30"/>
        <v>4620</v>
      </c>
      <c r="P42" s="82">
        <f t="shared" si="30"/>
        <v>4620</v>
      </c>
      <c r="Q42" s="323">
        <f t="shared" si="7"/>
        <v>55440</v>
      </c>
      <c r="R42" s="341">
        <f t="shared" si="2"/>
        <v>1.8929461254862039E-2</v>
      </c>
      <c r="S42" s="84">
        <f>$C$42*($D$42*(1+Factor_Pr))*12</f>
        <v>55440</v>
      </c>
      <c r="T42" s="341">
        <f t="shared" si="3"/>
        <v>1.1986227256562286E-2</v>
      </c>
      <c r="U42" s="84">
        <f>$C$42*($D$42*(1+Factor_Pr))*12</f>
        <v>55440</v>
      </c>
      <c r="V42" s="341">
        <f t="shared" si="4"/>
        <v>9.495957104375178E-3</v>
      </c>
      <c r="W42" s="84">
        <f>$C$42*($D$42*(1+Factor_Pr))*12</f>
        <v>55440</v>
      </c>
      <c r="X42" s="341">
        <f t="shared" si="5"/>
        <v>6.9863112982188813E-3</v>
      </c>
      <c r="Y42" s="84">
        <f>$C$42*($D$42*(1+Factor_Pr))*12</f>
        <v>55440</v>
      </c>
      <c r="Z42" s="341">
        <f t="shared" si="6"/>
        <v>5.5890490385751045E-3</v>
      </c>
    </row>
    <row r="43" spans="2:26" ht="15.75" outlineLevel="1">
      <c r="B43" s="21" t="s">
        <v>93</v>
      </c>
      <c r="C43" s="8">
        <v>1</v>
      </c>
      <c r="D43" s="76">
        <v>5000</v>
      </c>
      <c r="E43" s="295">
        <v>0</v>
      </c>
      <c r="F43" s="295">
        <v>0</v>
      </c>
      <c r="G43" s="295">
        <v>0</v>
      </c>
      <c r="H43" s="295">
        <v>0</v>
      </c>
      <c r="I43" s="295">
        <v>0</v>
      </c>
      <c r="J43" s="82">
        <f t="shared" ref="J43:P43" si="31">$C$43*($D$43*(1+Factor_Pr))</f>
        <v>7700</v>
      </c>
      <c r="K43" s="82">
        <f t="shared" si="31"/>
        <v>7700</v>
      </c>
      <c r="L43" s="82">
        <f t="shared" si="31"/>
        <v>7700</v>
      </c>
      <c r="M43" s="82">
        <f t="shared" si="31"/>
        <v>7700</v>
      </c>
      <c r="N43" s="82">
        <f t="shared" si="31"/>
        <v>7700</v>
      </c>
      <c r="O43" s="82">
        <f t="shared" si="31"/>
        <v>7700</v>
      </c>
      <c r="P43" s="82">
        <f t="shared" si="31"/>
        <v>7700</v>
      </c>
      <c r="Q43" s="323">
        <f t="shared" si="7"/>
        <v>53900</v>
      </c>
      <c r="R43" s="341">
        <f t="shared" si="2"/>
        <v>1.8403642886671429E-2</v>
      </c>
      <c r="S43" s="82">
        <f>$C$43*($D$43*(1+Factor_Pr))*12</f>
        <v>92400</v>
      </c>
      <c r="T43" s="341">
        <f t="shared" si="3"/>
        <v>1.9977045427603809E-2</v>
      </c>
      <c r="U43" s="82">
        <f>$C$43*($D$43*(1+Factor_Pr))*12</f>
        <v>92400</v>
      </c>
      <c r="V43" s="341">
        <f t="shared" si="4"/>
        <v>1.5826595173958631E-2</v>
      </c>
      <c r="W43" s="82">
        <f>$C$43*($D$43*(1+Factor_Pr))*12</f>
        <v>92400</v>
      </c>
      <c r="X43" s="341">
        <f t="shared" si="5"/>
        <v>1.1643852163698135E-2</v>
      </c>
      <c r="Y43" s="82">
        <f>$C$43*($D$43*(1+Factor_Pr))*12</f>
        <v>92400</v>
      </c>
      <c r="Z43" s="341">
        <f t="shared" si="6"/>
        <v>9.3150817309585084E-3</v>
      </c>
    </row>
    <row r="44" spans="2:26" ht="15.75" outlineLevel="1">
      <c r="B44" s="21" t="s">
        <v>94</v>
      </c>
      <c r="C44" s="8">
        <v>1</v>
      </c>
      <c r="D44" s="76">
        <v>7000</v>
      </c>
      <c r="E44" s="295">
        <v>0</v>
      </c>
      <c r="F44" s="295">
        <v>0</v>
      </c>
      <c r="G44" s="295">
        <v>0</v>
      </c>
      <c r="H44" s="295">
        <v>0</v>
      </c>
      <c r="I44" s="295">
        <v>0</v>
      </c>
      <c r="J44" s="82">
        <f t="shared" ref="J44:P44" si="32">$C$44*($D$44*(1+Factor_Pr))</f>
        <v>10780</v>
      </c>
      <c r="K44" s="82">
        <f t="shared" si="32"/>
        <v>10780</v>
      </c>
      <c r="L44" s="82">
        <f t="shared" si="32"/>
        <v>10780</v>
      </c>
      <c r="M44" s="82">
        <f t="shared" si="32"/>
        <v>10780</v>
      </c>
      <c r="N44" s="82">
        <f t="shared" si="32"/>
        <v>10780</v>
      </c>
      <c r="O44" s="82">
        <f t="shared" si="32"/>
        <v>10780</v>
      </c>
      <c r="P44" s="82">
        <f t="shared" si="32"/>
        <v>10780</v>
      </c>
      <c r="Q44" s="323">
        <f t="shared" si="7"/>
        <v>75460</v>
      </c>
      <c r="R44" s="341">
        <f t="shared" si="2"/>
        <v>2.576510004134E-2</v>
      </c>
      <c r="S44" s="82">
        <f>$C$44*($D$44*(1+Factor_Pr))*12</f>
        <v>129360</v>
      </c>
      <c r="T44" s="341">
        <f t="shared" si="3"/>
        <v>2.7967863598645334E-2</v>
      </c>
      <c r="U44" s="82">
        <f>$C$44*($D$44*(1+Factor_Pr))*12</f>
        <v>129360</v>
      </c>
      <c r="V44" s="341">
        <f t="shared" si="4"/>
        <v>2.2157233243542084E-2</v>
      </c>
      <c r="W44" s="82">
        <f>$C$44*($D$44*(1+Factor_Pr))*12</f>
        <v>129360</v>
      </c>
      <c r="X44" s="341">
        <f t="shared" si="5"/>
        <v>1.630139302917739E-2</v>
      </c>
      <c r="Y44" s="82">
        <f>$C$44*($D$44*(1+Factor_Pr))*12</f>
        <v>129360</v>
      </c>
      <c r="Z44" s="341">
        <f t="shared" si="6"/>
        <v>1.3041114423341911E-2</v>
      </c>
    </row>
    <row r="45" spans="2:26" ht="15.75" outlineLevel="1">
      <c r="B45" s="21" t="s">
        <v>95</v>
      </c>
      <c r="C45" s="8">
        <v>1</v>
      </c>
      <c r="D45" s="76">
        <v>3000</v>
      </c>
      <c r="E45" s="82">
        <f t="shared" ref="E45:P45" si="33">$C$45*($D$45*(1+Factor_Pr))</f>
        <v>4620</v>
      </c>
      <c r="F45" s="82">
        <f t="shared" si="33"/>
        <v>4620</v>
      </c>
      <c r="G45" s="82">
        <f t="shared" si="33"/>
        <v>4620</v>
      </c>
      <c r="H45" s="82">
        <f t="shared" si="33"/>
        <v>4620</v>
      </c>
      <c r="I45" s="82">
        <f t="shared" si="33"/>
        <v>4620</v>
      </c>
      <c r="J45" s="82">
        <f t="shared" si="33"/>
        <v>4620</v>
      </c>
      <c r="K45" s="82">
        <f t="shared" si="33"/>
        <v>4620</v>
      </c>
      <c r="L45" s="82">
        <f t="shared" si="33"/>
        <v>4620</v>
      </c>
      <c r="M45" s="82">
        <f t="shared" si="33"/>
        <v>4620</v>
      </c>
      <c r="N45" s="82">
        <f t="shared" si="33"/>
        <v>4620</v>
      </c>
      <c r="O45" s="82">
        <f t="shared" si="33"/>
        <v>4620</v>
      </c>
      <c r="P45" s="82">
        <f t="shared" si="33"/>
        <v>4620</v>
      </c>
      <c r="Q45" s="323">
        <f t="shared" si="7"/>
        <v>55440</v>
      </c>
      <c r="R45" s="341">
        <f t="shared" si="2"/>
        <v>1.8929461254862039E-2</v>
      </c>
      <c r="S45" s="82">
        <f>$C$45*($D$45*(1+Factor_Pr))*12</f>
        <v>55440</v>
      </c>
      <c r="T45" s="341">
        <f t="shared" si="3"/>
        <v>1.1986227256562286E-2</v>
      </c>
      <c r="U45" s="82">
        <f>$C$45*($D$45*(1+Factor_Pr))*12</f>
        <v>55440</v>
      </c>
      <c r="V45" s="341">
        <f t="shared" si="4"/>
        <v>9.495957104375178E-3</v>
      </c>
      <c r="W45" s="82">
        <f>$C$45*($D$45*(1+Factor_Pr))*12</f>
        <v>55440</v>
      </c>
      <c r="X45" s="341">
        <f t="shared" si="5"/>
        <v>6.9863112982188813E-3</v>
      </c>
      <c r="Y45" s="82">
        <f>$C$45*($D$45*(1+Factor_Pr))*12</f>
        <v>55440</v>
      </c>
      <c r="Z45" s="341">
        <f t="shared" si="6"/>
        <v>5.5890490385751045E-3</v>
      </c>
    </row>
    <row r="46" spans="2:26" ht="15.75" outlineLevel="1">
      <c r="B46" s="21" t="s">
        <v>96</v>
      </c>
      <c r="C46" s="8">
        <v>1</v>
      </c>
      <c r="D46" s="76">
        <v>1500</v>
      </c>
      <c r="E46" s="82">
        <f t="shared" ref="E46:P46" si="34">$C$46*($D$46*(1+Factor_Pr))</f>
        <v>2310</v>
      </c>
      <c r="F46" s="82">
        <f t="shared" si="34"/>
        <v>2310</v>
      </c>
      <c r="G46" s="82">
        <f t="shared" si="34"/>
        <v>2310</v>
      </c>
      <c r="H46" s="82">
        <f t="shared" si="34"/>
        <v>2310</v>
      </c>
      <c r="I46" s="82">
        <f t="shared" si="34"/>
        <v>2310</v>
      </c>
      <c r="J46" s="82">
        <f t="shared" si="34"/>
        <v>2310</v>
      </c>
      <c r="K46" s="82">
        <f t="shared" si="34"/>
        <v>2310</v>
      </c>
      <c r="L46" s="82">
        <f t="shared" si="34"/>
        <v>2310</v>
      </c>
      <c r="M46" s="82">
        <f t="shared" si="34"/>
        <v>2310</v>
      </c>
      <c r="N46" s="82">
        <f t="shared" si="34"/>
        <v>2310</v>
      </c>
      <c r="O46" s="82">
        <f t="shared" si="34"/>
        <v>2310</v>
      </c>
      <c r="P46" s="82">
        <f t="shared" si="34"/>
        <v>2310</v>
      </c>
      <c r="Q46" s="323">
        <f t="shared" si="7"/>
        <v>27720</v>
      </c>
      <c r="R46" s="341">
        <f t="shared" si="2"/>
        <v>9.4647306274310197E-3</v>
      </c>
      <c r="S46" s="82">
        <f>$C$46*($D$46*(1+Factor_Pr))*12</f>
        <v>27720</v>
      </c>
      <c r="T46" s="341">
        <f t="shared" si="3"/>
        <v>5.9931136282811428E-3</v>
      </c>
      <c r="U46" s="82">
        <f>$C$46*($D$46*(1+Factor_Pr))*12</f>
        <v>27720</v>
      </c>
      <c r="V46" s="341">
        <f t="shared" si="4"/>
        <v>4.747978552187589E-3</v>
      </c>
      <c r="W46" s="82">
        <f>$C$46*($D$46*(1+Factor_Pr))*12</f>
        <v>27720</v>
      </c>
      <c r="X46" s="341">
        <f t="shared" si="5"/>
        <v>3.4931556491094406E-3</v>
      </c>
      <c r="Y46" s="82">
        <f>$C$46*($D$46*(1+Factor_Pr))*12</f>
        <v>27720</v>
      </c>
      <c r="Z46" s="341">
        <f t="shared" si="6"/>
        <v>2.7945245192875522E-3</v>
      </c>
    </row>
    <row r="47" spans="2:26" ht="15.75" outlineLevel="1">
      <c r="B47" s="21" t="s">
        <v>97</v>
      </c>
      <c r="C47" s="8">
        <v>1</v>
      </c>
      <c r="D47" s="76">
        <v>5000</v>
      </c>
      <c r="E47" s="295">
        <v>0</v>
      </c>
      <c r="F47" s="295">
        <v>0</v>
      </c>
      <c r="G47" s="295">
        <v>0</v>
      </c>
      <c r="H47" s="295">
        <v>0</v>
      </c>
      <c r="I47" s="295">
        <v>0</v>
      </c>
      <c r="J47" s="82">
        <f t="shared" ref="J47:P47" si="35">$C$47*($D$47*(1+Factor_Pr))</f>
        <v>7700</v>
      </c>
      <c r="K47" s="82">
        <f t="shared" si="35"/>
        <v>7700</v>
      </c>
      <c r="L47" s="82">
        <f t="shared" si="35"/>
        <v>7700</v>
      </c>
      <c r="M47" s="82">
        <f t="shared" si="35"/>
        <v>7700</v>
      </c>
      <c r="N47" s="82">
        <f t="shared" si="35"/>
        <v>7700</v>
      </c>
      <c r="O47" s="82">
        <f t="shared" si="35"/>
        <v>7700</v>
      </c>
      <c r="P47" s="82">
        <f t="shared" si="35"/>
        <v>7700</v>
      </c>
      <c r="Q47" s="323">
        <f t="shared" si="7"/>
        <v>53900</v>
      </c>
      <c r="R47" s="341">
        <f t="shared" si="2"/>
        <v>1.8403642886671429E-2</v>
      </c>
      <c r="S47" s="82">
        <f>$C$47*($D$47*(1+Factor_Pr))*12</f>
        <v>92400</v>
      </c>
      <c r="T47" s="341">
        <f t="shared" si="3"/>
        <v>1.9977045427603809E-2</v>
      </c>
      <c r="U47" s="82">
        <f>$C$47*($D$47*(1+Factor_Pr))*12</f>
        <v>92400</v>
      </c>
      <c r="V47" s="341">
        <f t="shared" si="4"/>
        <v>1.5826595173958631E-2</v>
      </c>
      <c r="W47" s="82">
        <f>$C$47*($D$47*(1+Factor_Pr))*12</f>
        <v>92400</v>
      </c>
      <c r="X47" s="341">
        <f t="shared" si="5"/>
        <v>1.1643852163698135E-2</v>
      </c>
      <c r="Y47" s="82">
        <f>$C$47*($D$47*(1+Factor_Pr))*12</f>
        <v>92400</v>
      </c>
      <c r="Z47" s="341">
        <f t="shared" si="6"/>
        <v>9.3150817309585084E-3</v>
      </c>
    </row>
    <row r="48" spans="2:26" ht="15.75" outlineLevel="1">
      <c r="B48" s="21" t="s">
        <v>308</v>
      </c>
      <c r="C48" s="8">
        <v>1</v>
      </c>
      <c r="D48" s="76">
        <v>1000</v>
      </c>
      <c r="E48" s="295">
        <v>0</v>
      </c>
      <c r="F48" s="295">
        <v>0</v>
      </c>
      <c r="G48" s="295">
        <v>0</v>
      </c>
      <c r="H48" s="295">
        <v>0</v>
      </c>
      <c r="I48" s="295">
        <v>0</v>
      </c>
      <c r="J48" s="82">
        <f t="shared" ref="J48:P48" si="36">$C$48*($D$48*(1+Factor_Pr))</f>
        <v>1540</v>
      </c>
      <c r="K48" s="82">
        <f t="shared" si="36"/>
        <v>1540</v>
      </c>
      <c r="L48" s="82">
        <f t="shared" si="36"/>
        <v>1540</v>
      </c>
      <c r="M48" s="82">
        <f t="shared" si="36"/>
        <v>1540</v>
      </c>
      <c r="N48" s="82">
        <f t="shared" si="36"/>
        <v>1540</v>
      </c>
      <c r="O48" s="82">
        <f t="shared" si="36"/>
        <v>1540</v>
      </c>
      <c r="P48" s="82">
        <f t="shared" si="36"/>
        <v>1540</v>
      </c>
      <c r="Q48" s="323">
        <f t="shared" si="7"/>
        <v>10780</v>
      </c>
      <c r="R48" s="341">
        <f t="shared" si="2"/>
        <v>3.6807285773342857E-3</v>
      </c>
      <c r="S48" s="82">
        <f>$C$48*($D$48*(1+Factor_Pr))*12</f>
        <v>18480</v>
      </c>
      <c r="T48" s="341">
        <f t="shared" si="3"/>
        <v>3.9954090855207616E-3</v>
      </c>
      <c r="U48" s="82">
        <f>$C$48*($D$48*(1+Factor_Pr))*12</f>
        <v>18480</v>
      </c>
      <c r="V48" s="341">
        <f t="shared" si="4"/>
        <v>3.1653190347917261E-3</v>
      </c>
      <c r="W48" s="82">
        <f>$C$48*($D$48*(1+Factor_Pr))*12</f>
        <v>18480</v>
      </c>
      <c r="X48" s="341">
        <f t="shared" si="5"/>
        <v>2.3287704327396271E-3</v>
      </c>
      <c r="Y48" s="82">
        <f>$C$48*($D$48*(1+Factor_Pr))*12</f>
        <v>18480</v>
      </c>
      <c r="Z48" s="341">
        <f t="shared" si="6"/>
        <v>1.8630163461917015E-3</v>
      </c>
    </row>
    <row r="49" spans="2:26" ht="15.75" outlineLevel="1">
      <c r="B49" s="21" t="s">
        <v>98</v>
      </c>
      <c r="C49" s="8">
        <v>1</v>
      </c>
      <c r="D49" s="76">
        <v>1200</v>
      </c>
      <c r="E49" s="82">
        <f t="shared" ref="E49:P49" si="37">$C$49*($D$49*(1+Factor_Pr))</f>
        <v>1848</v>
      </c>
      <c r="F49" s="82">
        <f t="shared" si="37"/>
        <v>1848</v>
      </c>
      <c r="G49" s="82">
        <f t="shared" si="37"/>
        <v>1848</v>
      </c>
      <c r="H49" s="82">
        <f t="shared" si="37"/>
        <v>1848</v>
      </c>
      <c r="I49" s="82">
        <f t="shared" si="37"/>
        <v>1848</v>
      </c>
      <c r="J49" s="82">
        <f t="shared" si="37"/>
        <v>1848</v>
      </c>
      <c r="K49" s="82">
        <f t="shared" si="37"/>
        <v>1848</v>
      </c>
      <c r="L49" s="82">
        <f t="shared" si="37"/>
        <v>1848</v>
      </c>
      <c r="M49" s="82">
        <f t="shared" si="37"/>
        <v>1848</v>
      </c>
      <c r="N49" s="82">
        <f t="shared" si="37"/>
        <v>1848</v>
      </c>
      <c r="O49" s="82">
        <f t="shared" si="37"/>
        <v>1848</v>
      </c>
      <c r="P49" s="82">
        <f t="shared" si="37"/>
        <v>1848</v>
      </c>
      <c r="Q49" s="323">
        <f t="shared" si="7"/>
        <v>22176</v>
      </c>
      <c r="R49" s="341">
        <f t="shared" si="2"/>
        <v>7.5717845019448162E-3</v>
      </c>
      <c r="S49" s="82">
        <f>$C$49*($D$49*(1+Factor_Pr))*12</f>
        <v>22176</v>
      </c>
      <c r="T49" s="341">
        <f t="shared" si="3"/>
        <v>4.7944909026249143E-3</v>
      </c>
      <c r="U49" s="82">
        <f>$C$49*($D$49*(1+Factor_Pr))*12</f>
        <v>22176</v>
      </c>
      <c r="V49" s="341">
        <f t="shared" si="4"/>
        <v>3.7983828417500714E-3</v>
      </c>
      <c r="W49" s="82">
        <f>$C$49*($D$49*(1+Factor_Pr))*12</f>
        <v>22176</v>
      </c>
      <c r="X49" s="341">
        <f t="shared" si="5"/>
        <v>2.7945245192875522E-3</v>
      </c>
      <c r="Y49" s="82">
        <f>$C$49*($D$49*(1+Factor_Pr))*12</f>
        <v>22176</v>
      </c>
      <c r="Z49" s="341">
        <f t="shared" si="6"/>
        <v>2.2356196154300419E-3</v>
      </c>
    </row>
    <row r="50" spans="2:26" ht="15.75" outlineLevel="1">
      <c r="B50" s="21" t="s">
        <v>99</v>
      </c>
      <c r="C50" s="8">
        <v>1</v>
      </c>
      <c r="D50" s="76">
        <v>5000</v>
      </c>
      <c r="E50" s="82">
        <f t="shared" ref="E50:P50" si="38">$C$50*($D$50*(1+Factor_Pr))</f>
        <v>7700</v>
      </c>
      <c r="F50" s="82">
        <f t="shared" si="38"/>
        <v>7700</v>
      </c>
      <c r="G50" s="82">
        <f t="shared" si="38"/>
        <v>7700</v>
      </c>
      <c r="H50" s="82">
        <f t="shared" si="38"/>
        <v>7700</v>
      </c>
      <c r="I50" s="82">
        <f t="shared" si="38"/>
        <v>7700</v>
      </c>
      <c r="J50" s="82">
        <f t="shared" si="38"/>
        <v>7700</v>
      </c>
      <c r="K50" s="82">
        <f t="shared" si="38"/>
        <v>7700</v>
      </c>
      <c r="L50" s="82">
        <f t="shared" si="38"/>
        <v>7700</v>
      </c>
      <c r="M50" s="82">
        <f t="shared" si="38"/>
        <v>7700</v>
      </c>
      <c r="N50" s="82">
        <f t="shared" si="38"/>
        <v>7700</v>
      </c>
      <c r="O50" s="82">
        <f t="shared" si="38"/>
        <v>7700</v>
      </c>
      <c r="P50" s="82">
        <f t="shared" si="38"/>
        <v>7700</v>
      </c>
      <c r="Q50" s="323">
        <f t="shared" si="7"/>
        <v>92400</v>
      </c>
      <c r="R50" s="341">
        <f t="shared" si="2"/>
        <v>3.1549102091436736E-2</v>
      </c>
      <c r="S50" s="82">
        <f>$C$50*($D$50*(1+Factor_Pr))*12</f>
        <v>92400</v>
      </c>
      <c r="T50" s="341">
        <f t="shared" si="3"/>
        <v>1.9977045427603809E-2</v>
      </c>
      <c r="U50" s="82">
        <f>$C$50*($D$50*(1+Factor_Pr))*12</f>
        <v>92400</v>
      </c>
      <c r="V50" s="341">
        <f t="shared" si="4"/>
        <v>1.5826595173958631E-2</v>
      </c>
      <c r="W50" s="82">
        <f>$C$50*($D$50*(1+Factor_Pr))*12</f>
        <v>92400</v>
      </c>
      <c r="X50" s="341">
        <f t="shared" si="5"/>
        <v>1.1643852163698135E-2</v>
      </c>
      <c r="Y50" s="82">
        <f>$C$50*($D$50*(1+Factor_Pr))*12</f>
        <v>92400</v>
      </c>
      <c r="Z50" s="341">
        <f t="shared" si="6"/>
        <v>9.3150817309585084E-3</v>
      </c>
    </row>
    <row r="51" spans="2:26" ht="15.75" outlineLevel="1">
      <c r="B51" s="21" t="s">
        <v>100</v>
      </c>
      <c r="C51" s="8">
        <v>1</v>
      </c>
      <c r="D51" s="76">
        <v>1500</v>
      </c>
      <c r="E51" s="295">
        <v>0</v>
      </c>
      <c r="F51" s="295">
        <v>0</v>
      </c>
      <c r="G51" s="295">
        <v>0</v>
      </c>
      <c r="H51" s="295">
        <v>0</v>
      </c>
      <c r="I51" s="295">
        <v>0</v>
      </c>
      <c r="J51" s="82">
        <f t="shared" ref="J51:P51" si="39">$C$51*($D$51*(1+Factor_Pr))</f>
        <v>2310</v>
      </c>
      <c r="K51" s="82">
        <f t="shared" si="39"/>
        <v>2310</v>
      </c>
      <c r="L51" s="82">
        <f t="shared" si="39"/>
        <v>2310</v>
      </c>
      <c r="M51" s="82">
        <f t="shared" si="39"/>
        <v>2310</v>
      </c>
      <c r="N51" s="82">
        <f t="shared" si="39"/>
        <v>2310</v>
      </c>
      <c r="O51" s="82">
        <f t="shared" si="39"/>
        <v>2310</v>
      </c>
      <c r="P51" s="82">
        <f t="shared" si="39"/>
        <v>2310</v>
      </c>
      <c r="Q51" s="323">
        <f t="shared" si="7"/>
        <v>16170</v>
      </c>
      <c r="R51" s="341">
        <f t="shared" si="2"/>
        <v>5.5210928660014286E-3</v>
      </c>
      <c r="S51" s="82">
        <f>$C$51*($D$51*(1+Factor_Pr))*12</f>
        <v>27720</v>
      </c>
      <c r="T51" s="341">
        <f t="shared" si="3"/>
        <v>5.9931136282811428E-3</v>
      </c>
      <c r="U51" s="82">
        <f>$C$51*($D$51*(1+Factor_Pr))*12</f>
        <v>27720</v>
      </c>
      <c r="V51" s="341">
        <f t="shared" si="4"/>
        <v>4.747978552187589E-3</v>
      </c>
      <c r="W51" s="82">
        <f>$C$51*($D$51*(1+Factor_Pr))*12</f>
        <v>27720</v>
      </c>
      <c r="X51" s="341">
        <f t="shared" si="5"/>
        <v>3.4931556491094406E-3</v>
      </c>
      <c r="Y51" s="82">
        <f>$C$51*($D$51*(1+Factor_Pr))*12</f>
        <v>27720</v>
      </c>
      <c r="Z51" s="341">
        <f t="shared" si="6"/>
        <v>2.7945245192875522E-3</v>
      </c>
    </row>
    <row r="52" spans="2:26" ht="15.75" outlineLevel="1">
      <c r="B52" s="21" t="s">
        <v>101</v>
      </c>
      <c r="C52" s="8">
        <v>1</v>
      </c>
      <c r="D52" s="76">
        <v>3000</v>
      </c>
      <c r="E52" s="82">
        <f t="shared" ref="E52:P52" si="40">$C$52*($D$52*(1+Factor_Pr))</f>
        <v>4620</v>
      </c>
      <c r="F52" s="82">
        <f t="shared" si="40"/>
        <v>4620</v>
      </c>
      <c r="G52" s="82">
        <f t="shared" si="40"/>
        <v>4620</v>
      </c>
      <c r="H52" s="82">
        <f t="shared" si="40"/>
        <v>4620</v>
      </c>
      <c r="I52" s="82">
        <f t="shared" si="40"/>
        <v>4620</v>
      </c>
      <c r="J52" s="82">
        <f t="shared" si="40"/>
        <v>4620</v>
      </c>
      <c r="K52" s="82">
        <f t="shared" si="40"/>
        <v>4620</v>
      </c>
      <c r="L52" s="82">
        <f t="shared" si="40"/>
        <v>4620</v>
      </c>
      <c r="M52" s="82">
        <f t="shared" si="40"/>
        <v>4620</v>
      </c>
      <c r="N52" s="82">
        <f t="shared" si="40"/>
        <v>4620</v>
      </c>
      <c r="O52" s="82">
        <f t="shared" si="40"/>
        <v>4620</v>
      </c>
      <c r="P52" s="82">
        <f t="shared" si="40"/>
        <v>4620</v>
      </c>
      <c r="Q52" s="323">
        <f t="shared" si="7"/>
        <v>55440</v>
      </c>
      <c r="R52" s="341">
        <f t="shared" si="2"/>
        <v>1.8929461254862039E-2</v>
      </c>
      <c r="S52" s="82">
        <f>$C$52*($D$52*(1+Factor_Pr))*12</f>
        <v>55440</v>
      </c>
      <c r="T52" s="341">
        <f t="shared" si="3"/>
        <v>1.1986227256562286E-2</v>
      </c>
      <c r="U52" s="82">
        <f>$C$52*($D$52*(1+Factor_Pr))*12</f>
        <v>55440</v>
      </c>
      <c r="V52" s="341">
        <f t="shared" si="4"/>
        <v>9.495957104375178E-3</v>
      </c>
      <c r="W52" s="82">
        <f>$C$52*($D$52*(1+Factor_Pr))*12</f>
        <v>55440</v>
      </c>
      <c r="X52" s="341">
        <f t="shared" si="5"/>
        <v>6.9863112982188813E-3</v>
      </c>
      <c r="Y52" s="82">
        <f>$C$52*($D$52*(1+Factor_Pr))*12</f>
        <v>55440</v>
      </c>
      <c r="Z52" s="341">
        <f t="shared" si="6"/>
        <v>5.5890490385751045E-3</v>
      </c>
    </row>
    <row r="53" spans="2:26" ht="15.75" outlineLevel="1">
      <c r="B53" s="21" t="s">
        <v>102</v>
      </c>
      <c r="C53" s="8">
        <v>1</v>
      </c>
      <c r="D53" s="76">
        <v>3000</v>
      </c>
      <c r="E53" s="295">
        <v>0</v>
      </c>
      <c r="F53" s="295">
        <v>0</v>
      </c>
      <c r="G53" s="295">
        <v>0</v>
      </c>
      <c r="H53" s="295">
        <v>0</v>
      </c>
      <c r="I53" s="295">
        <v>0</v>
      </c>
      <c r="J53" s="82">
        <f t="shared" ref="J53:P53" si="41">$C$53*($D$53*(1+Factor_Pr))</f>
        <v>4620</v>
      </c>
      <c r="K53" s="82">
        <f t="shared" si="41"/>
        <v>4620</v>
      </c>
      <c r="L53" s="82">
        <f t="shared" si="41"/>
        <v>4620</v>
      </c>
      <c r="M53" s="82">
        <f t="shared" si="41"/>
        <v>4620</v>
      </c>
      <c r="N53" s="82">
        <f t="shared" si="41"/>
        <v>4620</v>
      </c>
      <c r="O53" s="82">
        <f t="shared" si="41"/>
        <v>4620</v>
      </c>
      <c r="P53" s="82">
        <f t="shared" si="41"/>
        <v>4620</v>
      </c>
      <c r="Q53" s="323">
        <f t="shared" si="7"/>
        <v>32340</v>
      </c>
      <c r="R53" s="341">
        <f t="shared" si="2"/>
        <v>1.1042185732002857E-2</v>
      </c>
      <c r="S53" s="82">
        <f>$C$53*($D$53*(1+Factor_Pr))*12</f>
        <v>55440</v>
      </c>
      <c r="T53" s="341">
        <f t="shared" si="3"/>
        <v>1.1986227256562286E-2</v>
      </c>
      <c r="U53" s="82">
        <f>$C$53*($D$53*(1+Factor_Pr))*12</f>
        <v>55440</v>
      </c>
      <c r="V53" s="341">
        <f t="shared" si="4"/>
        <v>9.495957104375178E-3</v>
      </c>
      <c r="W53" s="82">
        <f>$C$53*($D$53*(1+Factor_Pr))*12</f>
        <v>55440</v>
      </c>
      <c r="X53" s="341">
        <f t="shared" si="5"/>
        <v>6.9863112982188813E-3</v>
      </c>
      <c r="Y53" s="82">
        <f>$C$53*($D$53*(1+Factor_Pr))*12</f>
        <v>55440</v>
      </c>
      <c r="Z53" s="341">
        <f t="shared" si="6"/>
        <v>5.5890490385751045E-3</v>
      </c>
    </row>
    <row r="54" spans="2:26" ht="17.25" outlineLevel="1">
      <c r="B54" s="74" t="s">
        <v>103</v>
      </c>
      <c r="C54" s="17"/>
      <c r="D54" s="17"/>
      <c r="E54" s="83">
        <f>SUM(E55:E59)</f>
        <v>16292.359999999997</v>
      </c>
      <c r="F54" s="83">
        <f t="shared" ref="F54:Y54" si="42">SUM(F55:F59)</f>
        <v>16292.359999999997</v>
      </c>
      <c r="G54" s="83">
        <f t="shared" si="42"/>
        <v>16292.359999999997</v>
      </c>
      <c r="H54" s="83">
        <f t="shared" si="42"/>
        <v>16292.359999999997</v>
      </c>
      <c r="I54" s="83">
        <f t="shared" si="42"/>
        <v>16292.359999999997</v>
      </c>
      <c r="J54" s="83">
        <f t="shared" si="42"/>
        <v>16292.359999999997</v>
      </c>
      <c r="K54" s="83">
        <f t="shared" si="42"/>
        <v>16292.359999999997</v>
      </c>
      <c r="L54" s="83">
        <f t="shared" si="42"/>
        <v>16292.359999999997</v>
      </c>
      <c r="M54" s="83">
        <f t="shared" si="42"/>
        <v>16292.359999999997</v>
      </c>
      <c r="N54" s="83">
        <f t="shared" si="42"/>
        <v>16292.359999999997</v>
      </c>
      <c r="O54" s="83">
        <f t="shared" si="42"/>
        <v>16292.359999999997</v>
      </c>
      <c r="P54" s="306">
        <f t="shared" si="42"/>
        <v>16292.359999999997</v>
      </c>
      <c r="Q54" s="324">
        <f t="shared" si="7"/>
        <v>195508.31999999995</v>
      </c>
      <c r="R54" s="343">
        <f t="shared" si="2"/>
        <v>6.6754458305251951E-2</v>
      </c>
      <c r="S54" s="83">
        <f t="shared" si="42"/>
        <v>195508.31999999998</v>
      </c>
      <c r="T54" s="343">
        <f t="shared" si="3"/>
        <v>4.2269248810763008E-2</v>
      </c>
      <c r="U54" s="83">
        <f t="shared" si="42"/>
        <v>195508.31999999998</v>
      </c>
      <c r="V54" s="343">
        <f t="shared" si="4"/>
        <v>3.348734885044112E-2</v>
      </c>
      <c r="W54" s="83">
        <f t="shared" si="42"/>
        <v>195508.31999999998</v>
      </c>
      <c r="X54" s="343">
        <f t="shared" si="5"/>
        <v>2.4637120939967394E-2</v>
      </c>
      <c r="Y54" s="83">
        <f t="shared" si="42"/>
        <v>195508.31999999998</v>
      </c>
      <c r="Z54" s="343">
        <f t="shared" si="6"/>
        <v>1.9709696751973912E-2</v>
      </c>
    </row>
    <row r="55" spans="2:26" ht="15.75" outlineLevel="1">
      <c r="B55" s="21" t="s">
        <v>104</v>
      </c>
      <c r="E55" s="82">
        <f>Datos_Entrada!$E$54/1000</f>
        <v>454.41</v>
      </c>
      <c r="F55" s="82">
        <f>Datos_Entrada!$E$54/1000</f>
        <v>454.41</v>
      </c>
      <c r="G55" s="82">
        <f>Datos_Entrada!$E$54/1000</f>
        <v>454.41</v>
      </c>
      <c r="H55" s="82">
        <f>Datos_Entrada!$E$54/1000</f>
        <v>454.41</v>
      </c>
      <c r="I55" s="82">
        <f>Datos_Entrada!$E$54/1000</f>
        <v>454.41</v>
      </c>
      <c r="J55" s="82">
        <f>Datos_Entrada!$E$54/1000</f>
        <v>454.41</v>
      </c>
      <c r="K55" s="82">
        <f>Datos_Entrada!$E$54/1000</f>
        <v>454.41</v>
      </c>
      <c r="L55" s="82">
        <f>Datos_Entrada!$E$54/1000</f>
        <v>454.41</v>
      </c>
      <c r="M55" s="82">
        <f>Datos_Entrada!$E$54/1000</f>
        <v>454.41</v>
      </c>
      <c r="N55" s="82">
        <f>Datos_Entrada!$E$54/1000</f>
        <v>454.41</v>
      </c>
      <c r="O55" s="82">
        <f>Datos_Entrada!$E$54/1000</f>
        <v>454.41</v>
      </c>
      <c r="P55" s="307">
        <f>Datos_Entrada!$E$54/1000</f>
        <v>454.41</v>
      </c>
      <c r="Q55" s="323">
        <f t="shared" si="7"/>
        <v>5452.9199999999992</v>
      </c>
      <c r="R55" s="341">
        <f t="shared" si="2"/>
        <v>1.8618477248532161E-3</v>
      </c>
      <c r="S55" s="84">
        <f>Q55</f>
        <v>5452.9199999999992</v>
      </c>
      <c r="T55" s="341">
        <f t="shared" si="3"/>
        <v>1.1789310665918761E-3</v>
      </c>
      <c r="U55" s="84">
        <f>S55</f>
        <v>5452.9199999999992</v>
      </c>
      <c r="V55" s="341">
        <f t="shared" si="4"/>
        <v>9.3399520948032986E-4</v>
      </c>
      <c r="W55" s="84">
        <f>U55</f>
        <v>5452.9199999999992</v>
      </c>
      <c r="X55" s="341">
        <f t="shared" si="5"/>
        <v>6.871536184033856E-4</v>
      </c>
      <c r="Y55" s="84">
        <f t="shared" ref="Y55:Y57" si="43">W55</f>
        <v>5452.9199999999992</v>
      </c>
      <c r="Z55" s="341">
        <f t="shared" si="6"/>
        <v>5.4972289472270846E-4</v>
      </c>
    </row>
    <row r="56" spans="2:26" ht="15.75" outlineLevel="1">
      <c r="B56" s="21" t="s">
        <v>105</v>
      </c>
      <c r="E56" s="82">
        <f>(Datos_Entrada!$E$55)/1000</f>
        <v>2075.6999999999998</v>
      </c>
      <c r="F56" s="82">
        <f>(Datos_Entrada!$E$55)/1000</f>
        <v>2075.6999999999998</v>
      </c>
      <c r="G56" s="82">
        <f>(Datos_Entrada!$E$55)/1000</f>
        <v>2075.6999999999998</v>
      </c>
      <c r="H56" s="82">
        <f>(Datos_Entrada!$E$55)/1000</f>
        <v>2075.6999999999998</v>
      </c>
      <c r="I56" s="82">
        <f>(Datos_Entrada!$E$55)/1000</f>
        <v>2075.6999999999998</v>
      </c>
      <c r="J56" s="82">
        <f>(Datos_Entrada!$E$55)/1000</f>
        <v>2075.6999999999998</v>
      </c>
      <c r="K56" s="82">
        <f>(Datos_Entrada!$E$55)/1000</f>
        <v>2075.6999999999998</v>
      </c>
      <c r="L56" s="82">
        <f>(Datos_Entrada!$E$55)/1000</f>
        <v>2075.6999999999998</v>
      </c>
      <c r="M56" s="82">
        <f>(Datos_Entrada!$E$55)/1000</f>
        <v>2075.6999999999998</v>
      </c>
      <c r="N56" s="82">
        <f>(Datos_Entrada!$E$55)/1000</f>
        <v>2075.6999999999998</v>
      </c>
      <c r="O56" s="82">
        <f>(Datos_Entrada!$E$55)/1000</f>
        <v>2075.6999999999998</v>
      </c>
      <c r="P56" s="307">
        <f>(Datos_Entrada!$E$55)/1000</f>
        <v>2075.6999999999998</v>
      </c>
      <c r="Q56" s="323">
        <f t="shared" si="7"/>
        <v>24908.400000000005</v>
      </c>
      <c r="R56" s="341">
        <f t="shared" si="2"/>
        <v>8.5047365209344472E-3</v>
      </c>
      <c r="S56" s="84">
        <f>Q56</f>
        <v>24908.400000000005</v>
      </c>
      <c r="T56" s="341">
        <f t="shared" si="3"/>
        <v>5.3852406745554847E-3</v>
      </c>
      <c r="U56" s="84">
        <f>S56</f>
        <v>24908.400000000005</v>
      </c>
      <c r="V56" s="341">
        <f t="shared" si="4"/>
        <v>4.2663978704657064E-3</v>
      </c>
      <c r="W56" s="84">
        <f>U56</f>
        <v>24908.400000000005</v>
      </c>
      <c r="X56" s="341">
        <f t="shared" si="5"/>
        <v>3.1388498618426263E-3</v>
      </c>
      <c r="Y56" s="84">
        <f t="shared" si="43"/>
        <v>24908.400000000005</v>
      </c>
      <c r="Z56" s="341">
        <f t="shared" si="6"/>
        <v>2.511079889474101E-3</v>
      </c>
    </row>
    <row r="57" spans="2:26" ht="15.75" outlineLevel="1">
      <c r="B57" s="21" t="s">
        <v>106</v>
      </c>
      <c r="E57" s="82">
        <f>((150*3)*Datos_Entrada!$C$9)/1000</f>
        <v>1262.25</v>
      </c>
      <c r="F57" s="82">
        <f>((150*3)*Datos_Entrada!$C$9)/1000</f>
        <v>1262.25</v>
      </c>
      <c r="G57" s="82">
        <f>((150*3)*Datos_Entrada!$C$9)/1000</f>
        <v>1262.25</v>
      </c>
      <c r="H57" s="82">
        <f>((150*3)*Datos_Entrada!$C$9)/1000</f>
        <v>1262.25</v>
      </c>
      <c r="I57" s="82">
        <f>((150*3)*Datos_Entrada!$C$9)/1000</f>
        <v>1262.25</v>
      </c>
      <c r="J57" s="82">
        <f>((150*3)*Datos_Entrada!$C$9)/1000</f>
        <v>1262.25</v>
      </c>
      <c r="K57" s="82">
        <f>((150*3)*Datos_Entrada!$C$9)/1000</f>
        <v>1262.25</v>
      </c>
      <c r="L57" s="82">
        <f>((150*3)*Datos_Entrada!$C$9)/1000</f>
        <v>1262.25</v>
      </c>
      <c r="M57" s="82">
        <f>((150*3)*Datos_Entrada!$C$9)/1000</f>
        <v>1262.25</v>
      </c>
      <c r="N57" s="82">
        <f>((150*3)*Datos_Entrada!$C$9)/1000</f>
        <v>1262.25</v>
      </c>
      <c r="O57" s="82">
        <f>((150*3)*Datos_Entrada!$C$9)/1000</f>
        <v>1262.25</v>
      </c>
      <c r="P57" s="307">
        <f>((150*3)*Datos_Entrada!$C$9)/1000</f>
        <v>1262.25</v>
      </c>
      <c r="Q57" s="323">
        <f t="shared" si="7"/>
        <v>15147</v>
      </c>
      <c r="R57" s="341">
        <f t="shared" si="2"/>
        <v>5.1717992357033791E-3</v>
      </c>
      <c r="S57" s="84">
        <f>Q57</f>
        <v>15147</v>
      </c>
      <c r="T57" s="341">
        <f t="shared" si="3"/>
        <v>3.2748085183107673E-3</v>
      </c>
      <c r="U57" s="84">
        <f>S57</f>
        <v>15147</v>
      </c>
      <c r="V57" s="341">
        <f t="shared" si="4"/>
        <v>2.594431137445361E-3</v>
      </c>
      <c r="W57" s="84">
        <f>U57</f>
        <v>15147</v>
      </c>
      <c r="X57" s="341">
        <f t="shared" si="5"/>
        <v>1.9087600511205158E-3</v>
      </c>
      <c r="Y57" s="84">
        <f t="shared" si="43"/>
        <v>15147</v>
      </c>
      <c r="Z57" s="341">
        <f t="shared" si="6"/>
        <v>1.5270080408964126E-3</v>
      </c>
    </row>
    <row r="58" spans="2:26" ht="30" outlineLevel="1">
      <c r="B58" s="21" t="s">
        <v>107</v>
      </c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305"/>
      <c r="Q58" s="316"/>
      <c r="R58" s="341">
        <f t="shared" si="2"/>
        <v>0</v>
      </c>
      <c r="S58" s="23"/>
      <c r="T58" s="341">
        <f t="shared" si="3"/>
        <v>0</v>
      </c>
      <c r="U58" s="23"/>
      <c r="V58" s="341">
        <f t="shared" si="4"/>
        <v>0</v>
      </c>
      <c r="W58" s="23"/>
      <c r="X58" s="341">
        <f t="shared" si="5"/>
        <v>0</v>
      </c>
      <c r="Y58" s="23"/>
      <c r="Z58" s="341">
        <f t="shared" si="6"/>
        <v>0</v>
      </c>
    </row>
    <row r="59" spans="2:26" ht="15.75" outlineLevel="1">
      <c r="B59" s="21" t="s">
        <v>108</v>
      </c>
      <c r="E59" s="82">
        <f>((Datos_Entrada!$E$58/12)*30%)/1000</f>
        <v>12499.999999999998</v>
      </c>
      <c r="F59" s="82">
        <f>((Datos_Entrada!$E$58/12)*30%)/1000</f>
        <v>12499.999999999998</v>
      </c>
      <c r="G59" s="82">
        <f>((Datos_Entrada!$E$58/12)*30%)/1000</f>
        <v>12499.999999999998</v>
      </c>
      <c r="H59" s="82">
        <f>((Datos_Entrada!$E$58/12)*30%)/1000</f>
        <v>12499.999999999998</v>
      </c>
      <c r="I59" s="82">
        <f>((Datos_Entrada!$E$58/12)*30%)/1000</f>
        <v>12499.999999999998</v>
      </c>
      <c r="J59" s="82">
        <f>((Datos_Entrada!$E$58/12)*30%)/1000</f>
        <v>12499.999999999998</v>
      </c>
      <c r="K59" s="82">
        <f>((Datos_Entrada!$E$58/12)*30%)/1000</f>
        <v>12499.999999999998</v>
      </c>
      <c r="L59" s="82">
        <f>((Datos_Entrada!$E$58/12)*30%)/1000</f>
        <v>12499.999999999998</v>
      </c>
      <c r="M59" s="82">
        <f>((Datos_Entrada!$E$58/12)*30%)/1000</f>
        <v>12499.999999999998</v>
      </c>
      <c r="N59" s="82">
        <f>((Datos_Entrada!$E$58/12)*30%)/1000</f>
        <v>12499.999999999998</v>
      </c>
      <c r="O59" s="82">
        <f>((Datos_Entrada!$E$58/12)*30%)/1000</f>
        <v>12499.999999999998</v>
      </c>
      <c r="P59" s="305">
        <f>((Datos_Entrada!$E$58/12)*30%)/1000</f>
        <v>12499.999999999998</v>
      </c>
      <c r="Q59" s="323">
        <f t="shared" si="7"/>
        <v>149999.99999999997</v>
      </c>
      <c r="R59" s="341">
        <f t="shared" si="2"/>
        <v>5.1216074823760921E-2</v>
      </c>
      <c r="S59" s="84">
        <f>Q59</f>
        <v>149999.99999999997</v>
      </c>
      <c r="T59" s="341">
        <f t="shared" si="3"/>
        <v>3.2430268551304882E-2</v>
      </c>
      <c r="U59" s="84">
        <f>S59</f>
        <v>149999.99999999997</v>
      </c>
      <c r="V59" s="341">
        <f t="shared" si="4"/>
        <v>2.5692524633049718E-2</v>
      </c>
      <c r="W59" s="84">
        <f>U59</f>
        <v>149999.99999999997</v>
      </c>
      <c r="X59" s="341">
        <f t="shared" si="5"/>
        <v>1.8902357408600867E-2</v>
      </c>
      <c r="Y59" s="84">
        <f t="shared" ref="Y59" si="44">W59</f>
        <v>149999.99999999997</v>
      </c>
      <c r="Z59" s="341">
        <f t="shared" si="6"/>
        <v>1.5121885926880692E-2</v>
      </c>
    </row>
    <row r="60" spans="2:26" ht="17.25">
      <c r="B60" s="74" t="s">
        <v>109</v>
      </c>
      <c r="C60" s="17"/>
      <c r="D60" s="17"/>
      <c r="E60" s="75">
        <f>SUM(E61:E71)</f>
        <v>27772</v>
      </c>
      <c r="F60" s="75">
        <f t="shared" ref="F60:Y60" si="45">SUM(F61:F71)</f>
        <v>27772</v>
      </c>
      <c r="G60" s="75">
        <f t="shared" si="45"/>
        <v>27772</v>
      </c>
      <c r="H60" s="75">
        <f t="shared" si="45"/>
        <v>27772</v>
      </c>
      <c r="I60" s="75">
        <f t="shared" si="45"/>
        <v>27772</v>
      </c>
      <c r="J60" s="75">
        <f t="shared" si="45"/>
        <v>42051.277925437731</v>
      </c>
      <c r="K60" s="75">
        <f t="shared" si="45"/>
        <v>42429.435601066994</v>
      </c>
      <c r="L60" s="75">
        <f t="shared" si="45"/>
        <v>43562.759212527337</v>
      </c>
      <c r="M60" s="75">
        <f t="shared" si="45"/>
        <v>45074.240499616943</v>
      </c>
      <c r="N60" s="75">
        <f t="shared" si="45"/>
        <v>48097.203073796147</v>
      </c>
      <c r="O60" s="75">
        <f t="shared" si="45"/>
        <v>51876.480999233878</v>
      </c>
      <c r="P60" s="308">
        <f t="shared" si="45"/>
        <v>53387.962286323484</v>
      </c>
      <c r="Q60" s="325">
        <f t="shared" si="7"/>
        <v>465339.35959800257</v>
      </c>
      <c r="R60" s="343">
        <f t="shared" si="2"/>
        <v>0.15888570306408195</v>
      </c>
      <c r="S60" s="75">
        <f t="shared" si="45"/>
        <v>465339.35959800251</v>
      </c>
      <c r="T60" s="343">
        <f t="shared" si="3"/>
        <v>0.10060720266170303</v>
      </c>
      <c r="U60" s="75">
        <f t="shared" si="45"/>
        <v>465339.35959800251</v>
      </c>
      <c r="V60" s="343">
        <f t="shared" si="4"/>
        <v>7.9704953061328424E-2</v>
      </c>
      <c r="W60" s="75">
        <f t="shared" si="45"/>
        <v>465339.35959800251</v>
      </c>
      <c r="X60" s="343">
        <f t="shared" si="5"/>
        <v>5.8640072609405909E-2</v>
      </c>
      <c r="Y60" s="75">
        <f t="shared" si="45"/>
        <v>465339.35959800251</v>
      </c>
      <c r="Z60" s="343">
        <f t="shared" si="6"/>
        <v>4.691205808752473E-2</v>
      </c>
    </row>
    <row r="61" spans="2:26" hidden="1" outlineLevel="1">
      <c r="B61" s="21" t="s">
        <v>120</v>
      </c>
      <c r="D61" s="76"/>
      <c r="E61" s="76">
        <v>2000</v>
      </c>
      <c r="F61" s="76">
        <v>2000</v>
      </c>
      <c r="G61" s="76">
        <v>2000</v>
      </c>
      <c r="H61" s="76">
        <v>2000</v>
      </c>
      <c r="I61" s="76">
        <v>2000</v>
      </c>
      <c r="J61" s="76">
        <v>2000</v>
      </c>
      <c r="K61" s="76">
        <v>2000</v>
      </c>
      <c r="L61" s="76">
        <v>2000</v>
      </c>
      <c r="M61" s="76">
        <v>2000</v>
      </c>
      <c r="N61" s="76">
        <v>2000</v>
      </c>
      <c r="O61" s="76">
        <v>2000</v>
      </c>
      <c r="P61" s="301">
        <v>2000</v>
      </c>
      <c r="Q61" s="318">
        <f t="shared" si="7"/>
        <v>24000</v>
      </c>
      <c r="R61" s="341">
        <f t="shared" si="2"/>
        <v>8.1945719718017496E-3</v>
      </c>
      <c r="S61" s="296">
        <f t="shared" ref="S61:S71" si="46">Q61</f>
        <v>24000</v>
      </c>
      <c r="T61" s="341">
        <f t="shared" si="3"/>
        <v>5.1888429682087813E-3</v>
      </c>
      <c r="U61" s="296">
        <f>S61</f>
        <v>24000</v>
      </c>
      <c r="V61" s="341">
        <f t="shared" si="4"/>
        <v>4.1108039412879561E-3</v>
      </c>
      <c r="W61" s="296">
        <f t="shared" ref="W61:W71" si="47">U61</f>
        <v>24000</v>
      </c>
      <c r="X61" s="341">
        <f t="shared" si="5"/>
        <v>3.0243771853761389E-3</v>
      </c>
      <c r="Y61" s="296">
        <f>W61</f>
        <v>24000</v>
      </c>
      <c r="Z61" s="341">
        <f t="shared" si="6"/>
        <v>2.4195017483009109E-3</v>
      </c>
    </row>
    <row r="62" spans="2:26" hidden="1" outlineLevel="1">
      <c r="B62" s="21" t="s">
        <v>110</v>
      </c>
      <c r="D62" s="76">
        <v>10000</v>
      </c>
      <c r="E62" s="296"/>
      <c r="F62" s="296"/>
      <c r="G62" s="296"/>
      <c r="H62" s="296"/>
      <c r="I62" s="296"/>
      <c r="J62" s="296">
        <f t="shared" ref="J62:P62" si="48">$D$62</f>
        <v>10000</v>
      </c>
      <c r="K62" s="296">
        <f t="shared" si="48"/>
        <v>10000</v>
      </c>
      <c r="L62" s="296">
        <f t="shared" si="48"/>
        <v>10000</v>
      </c>
      <c r="M62" s="296">
        <f t="shared" si="48"/>
        <v>10000</v>
      </c>
      <c r="N62" s="296">
        <f t="shared" si="48"/>
        <v>10000</v>
      </c>
      <c r="O62" s="296">
        <f t="shared" si="48"/>
        <v>10000</v>
      </c>
      <c r="P62" s="296">
        <f t="shared" si="48"/>
        <v>10000</v>
      </c>
      <c r="Q62" s="326">
        <f t="shared" si="7"/>
        <v>70000</v>
      </c>
      <c r="R62" s="341">
        <f t="shared" si="2"/>
        <v>2.39008349177551E-2</v>
      </c>
      <c r="S62" s="296">
        <f t="shared" si="46"/>
        <v>70000</v>
      </c>
      <c r="T62" s="341">
        <f t="shared" si="3"/>
        <v>1.5134125323942279E-2</v>
      </c>
      <c r="U62" s="296">
        <f t="shared" ref="U62:U71" si="49">S62</f>
        <v>70000</v>
      </c>
      <c r="V62" s="341">
        <f t="shared" si="4"/>
        <v>1.1989844828756539E-2</v>
      </c>
      <c r="W62" s="296">
        <f t="shared" si="47"/>
        <v>70000</v>
      </c>
      <c r="X62" s="341">
        <f t="shared" si="5"/>
        <v>8.8211001240137386E-3</v>
      </c>
      <c r="Y62" s="296">
        <f t="shared" ref="Y62" si="50">W62</f>
        <v>70000</v>
      </c>
      <c r="Z62" s="341">
        <f t="shared" si="6"/>
        <v>7.0568800992109907E-3</v>
      </c>
    </row>
    <row r="63" spans="2:26" hidden="1" outlineLevel="1">
      <c r="B63" s="21" t="s">
        <v>119</v>
      </c>
      <c r="D63" s="76"/>
      <c r="E63" s="294"/>
      <c r="F63" s="294"/>
      <c r="G63" s="294"/>
      <c r="H63" s="294"/>
      <c r="I63" s="294"/>
      <c r="J63" s="294"/>
      <c r="K63" s="294"/>
      <c r="L63" s="294"/>
      <c r="M63" s="294"/>
      <c r="N63" s="294"/>
      <c r="O63" s="294"/>
      <c r="P63" s="302"/>
      <c r="Q63" s="319"/>
      <c r="R63" s="341">
        <f t="shared" si="2"/>
        <v>0</v>
      </c>
      <c r="S63" s="296">
        <f t="shared" si="46"/>
        <v>0</v>
      </c>
      <c r="T63" s="341">
        <f t="shared" si="3"/>
        <v>0</v>
      </c>
      <c r="U63" s="296">
        <f t="shared" si="49"/>
        <v>0</v>
      </c>
      <c r="V63" s="341">
        <f t="shared" si="4"/>
        <v>0</v>
      </c>
      <c r="W63" s="296">
        <f t="shared" si="47"/>
        <v>0</v>
      </c>
      <c r="X63" s="341">
        <f t="shared" si="5"/>
        <v>0</v>
      </c>
      <c r="Y63" s="296">
        <f t="shared" ref="Y63" si="51">W63</f>
        <v>0</v>
      </c>
      <c r="Z63" s="341">
        <f t="shared" si="6"/>
        <v>0</v>
      </c>
    </row>
    <row r="64" spans="2:26" hidden="1" outlineLevel="1">
      <c r="B64" s="21" t="s">
        <v>111</v>
      </c>
      <c r="D64" s="76">
        <v>100</v>
      </c>
      <c r="E64" s="76">
        <f>$D$64*10</f>
        <v>1000</v>
      </c>
      <c r="F64" s="76">
        <f t="shared" ref="F64:I64" si="52">$D$64*10</f>
        <v>1000</v>
      </c>
      <c r="G64" s="76">
        <f t="shared" si="52"/>
        <v>1000</v>
      </c>
      <c r="H64" s="76">
        <f t="shared" si="52"/>
        <v>1000</v>
      </c>
      <c r="I64" s="76">
        <f t="shared" si="52"/>
        <v>1000</v>
      </c>
      <c r="J64" s="76">
        <f>$D$64*15</f>
        <v>1500</v>
      </c>
      <c r="K64" s="76">
        <f t="shared" ref="K64:P64" si="53">$D$64*15</f>
        <v>1500</v>
      </c>
      <c r="L64" s="76">
        <f t="shared" si="53"/>
        <v>1500</v>
      </c>
      <c r="M64" s="76">
        <f t="shared" si="53"/>
        <v>1500</v>
      </c>
      <c r="N64" s="76">
        <f t="shared" si="53"/>
        <v>1500</v>
      </c>
      <c r="O64" s="76">
        <f t="shared" si="53"/>
        <v>1500</v>
      </c>
      <c r="P64" s="76">
        <f t="shared" si="53"/>
        <v>1500</v>
      </c>
      <c r="Q64" s="318">
        <f t="shared" si="7"/>
        <v>15500</v>
      </c>
      <c r="R64" s="341">
        <f t="shared" si="2"/>
        <v>5.29232773178863E-3</v>
      </c>
      <c r="S64" s="296">
        <f t="shared" si="46"/>
        <v>15500</v>
      </c>
      <c r="T64" s="341">
        <f t="shared" si="3"/>
        <v>3.3511277503015047E-3</v>
      </c>
      <c r="U64" s="296">
        <f t="shared" si="49"/>
        <v>15500</v>
      </c>
      <c r="V64" s="341">
        <f t="shared" si="4"/>
        <v>2.6548942120818049E-3</v>
      </c>
      <c r="W64" s="296">
        <f t="shared" si="47"/>
        <v>15500</v>
      </c>
      <c r="X64" s="341">
        <f t="shared" si="5"/>
        <v>1.9532435988887566E-3</v>
      </c>
      <c r="Y64" s="296">
        <f t="shared" ref="Y64" si="54">W64</f>
        <v>15500</v>
      </c>
      <c r="Z64" s="341">
        <f t="shared" si="6"/>
        <v>1.5625948791110052E-3</v>
      </c>
    </row>
    <row r="65" spans="2:26" hidden="1" outlineLevel="1">
      <c r="B65" s="21" t="s">
        <v>112</v>
      </c>
      <c r="D65" s="76"/>
      <c r="E65" s="76">
        <v>1000</v>
      </c>
      <c r="F65" s="76">
        <v>1000</v>
      </c>
      <c r="G65" s="76">
        <v>1000</v>
      </c>
      <c r="H65" s="76">
        <v>1000</v>
      </c>
      <c r="I65" s="76">
        <v>1000</v>
      </c>
      <c r="J65" s="76">
        <v>1000</v>
      </c>
      <c r="K65" s="76">
        <v>1000</v>
      </c>
      <c r="L65" s="76">
        <v>1000</v>
      </c>
      <c r="M65" s="76">
        <v>1000</v>
      </c>
      <c r="N65" s="76">
        <v>1000</v>
      </c>
      <c r="O65" s="76">
        <v>1000</v>
      </c>
      <c r="P65" s="301">
        <v>1000</v>
      </c>
      <c r="Q65" s="318">
        <f t="shared" si="7"/>
        <v>12000</v>
      </c>
      <c r="R65" s="341">
        <f t="shared" si="2"/>
        <v>4.0972859859008748E-3</v>
      </c>
      <c r="S65" s="296">
        <f t="shared" si="46"/>
        <v>12000</v>
      </c>
      <c r="T65" s="341">
        <f t="shared" si="3"/>
        <v>2.5944214841043907E-3</v>
      </c>
      <c r="U65" s="296">
        <f t="shared" si="49"/>
        <v>12000</v>
      </c>
      <c r="V65" s="341">
        <f t="shared" si="4"/>
        <v>2.0554019706439781E-3</v>
      </c>
      <c r="W65" s="296">
        <f t="shared" si="47"/>
        <v>12000</v>
      </c>
      <c r="X65" s="341">
        <f t="shared" si="5"/>
        <v>1.5121885926880694E-3</v>
      </c>
      <c r="Y65" s="296">
        <f t="shared" ref="Y65" si="55">W65</f>
        <v>12000</v>
      </c>
      <c r="Z65" s="341">
        <f t="shared" si="6"/>
        <v>1.2097508741504555E-3</v>
      </c>
    </row>
    <row r="66" spans="2:26" hidden="1" outlineLevel="1">
      <c r="B66" s="21" t="s">
        <v>116</v>
      </c>
      <c r="D66" s="76"/>
      <c r="E66" s="76">
        <v>500</v>
      </c>
      <c r="F66" s="76">
        <v>500</v>
      </c>
      <c r="G66" s="76">
        <v>500</v>
      </c>
      <c r="H66" s="76">
        <v>500</v>
      </c>
      <c r="I66" s="76">
        <v>500</v>
      </c>
      <c r="J66" s="76">
        <v>500</v>
      </c>
      <c r="K66" s="76">
        <v>500</v>
      </c>
      <c r="L66" s="76">
        <v>500</v>
      </c>
      <c r="M66" s="76">
        <v>500</v>
      </c>
      <c r="N66" s="76">
        <v>500</v>
      </c>
      <c r="O66" s="76">
        <v>500</v>
      </c>
      <c r="P66" s="301">
        <v>500</v>
      </c>
      <c r="Q66" s="318">
        <f t="shared" si="7"/>
        <v>6000</v>
      </c>
      <c r="R66" s="341">
        <f t="shared" si="2"/>
        <v>2.0486429929504374E-3</v>
      </c>
      <c r="S66" s="296">
        <f t="shared" si="46"/>
        <v>6000</v>
      </c>
      <c r="T66" s="341">
        <f t="shared" si="3"/>
        <v>1.2972107420521953E-3</v>
      </c>
      <c r="U66" s="296">
        <f t="shared" si="49"/>
        <v>6000</v>
      </c>
      <c r="V66" s="341">
        <f t="shared" si="4"/>
        <v>1.027700985321989E-3</v>
      </c>
      <c r="W66" s="296">
        <f t="shared" si="47"/>
        <v>6000</v>
      </c>
      <c r="X66" s="341">
        <f t="shared" si="5"/>
        <v>7.5609429634403472E-4</v>
      </c>
      <c r="Y66" s="296">
        <f t="shared" ref="Y66" si="56">W66</f>
        <v>6000</v>
      </c>
      <c r="Z66" s="341">
        <f t="shared" si="6"/>
        <v>6.0487543707522773E-4</v>
      </c>
    </row>
    <row r="67" spans="2:26" hidden="1" outlineLevel="1">
      <c r="B67" s="21" t="s">
        <v>113</v>
      </c>
      <c r="D67" s="76"/>
      <c r="E67" s="76">
        <v>800</v>
      </c>
      <c r="F67" s="76">
        <v>800</v>
      </c>
      <c r="G67" s="76">
        <v>800</v>
      </c>
      <c r="H67" s="76">
        <v>800</v>
      </c>
      <c r="I67" s="76">
        <v>800</v>
      </c>
      <c r="J67" s="76">
        <v>800</v>
      </c>
      <c r="K67" s="76">
        <v>800</v>
      </c>
      <c r="L67" s="76">
        <v>800</v>
      </c>
      <c r="M67" s="76">
        <v>800</v>
      </c>
      <c r="N67" s="76">
        <v>800</v>
      </c>
      <c r="O67" s="76">
        <v>800</v>
      </c>
      <c r="P67" s="301">
        <v>800</v>
      </c>
      <c r="Q67" s="318">
        <f t="shared" si="7"/>
        <v>9600</v>
      </c>
      <c r="R67" s="341">
        <f t="shared" si="2"/>
        <v>3.2778287887206999E-3</v>
      </c>
      <c r="S67" s="296">
        <f t="shared" si="46"/>
        <v>9600</v>
      </c>
      <c r="T67" s="341">
        <f t="shared" si="3"/>
        <v>2.0755371872835126E-3</v>
      </c>
      <c r="U67" s="296">
        <f t="shared" si="49"/>
        <v>9600</v>
      </c>
      <c r="V67" s="341">
        <f t="shared" si="4"/>
        <v>1.6443215765151824E-3</v>
      </c>
      <c r="W67" s="296">
        <f t="shared" si="47"/>
        <v>9600</v>
      </c>
      <c r="X67" s="341">
        <f t="shared" si="5"/>
        <v>1.2097508741504557E-3</v>
      </c>
      <c r="Y67" s="296">
        <f t="shared" ref="Y67" si="57">W67</f>
        <v>9600</v>
      </c>
      <c r="Z67" s="341">
        <f t="shared" si="6"/>
        <v>9.6780069932036442E-4</v>
      </c>
    </row>
    <row r="68" spans="2:26" hidden="1" outlineLevel="1">
      <c r="B68" s="21" t="s">
        <v>114</v>
      </c>
      <c r="D68" s="76">
        <v>154</v>
      </c>
      <c r="E68" s="76">
        <f>$D$68*Datos_Entrada!$C$46*2</f>
        <v>7392</v>
      </c>
      <c r="F68" s="76">
        <f>$D$68*Datos_Entrada!$C$46*2</f>
        <v>7392</v>
      </c>
      <c r="G68" s="76">
        <f>$D$68*Datos_Entrada!$C$46*2</f>
        <v>7392</v>
      </c>
      <c r="H68" s="76">
        <f>$D$68*Datos_Entrada!$C$46*2</f>
        <v>7392</v>
      </c>
      <c r="I68" s="76">
        <f>$D$68*Datos_Entrada!$C$46*2</f>
        <v>7392</v>
      </c>
      <c r="J68" s="76">
        <f>$D$68*Datos_Entrada!$C$46*2</f>
        <v>7392</v>
      </c>
      <c r="K68" s="76">
        <f>$D$68*Datos_Entrada!$C$46*2</f>
        <v>7392</v>
      </c>
      <c r="L68" s="76">
        <f>$D$68*Datos_Entrada!$C$46*2</f>
        <v>7392</v>
      </c>
      <c r="M68" s="76">
        <f>$D$68*Datos_Entrada!$C$46*2</f>
        <v>7392</v>
      </c>
      <c r="N68" s="76">
        <f>$D$68*Datos_Entrada!$C$46*2</f>
        <v>7392</v>
      </c>
      <c r="O68" s="76">
        <f>$D$68*Datos_Entrada!$C$46*2</f>
        <v>7392</v>
      </c>
      <c r="P68" s="301">
        <f>$D$68*Datos_Entrada!$C$46*2</f>
        <v>7392</v>
      </c>
      <c r="Q68" s="318">
        <f t="shared" si="7"/>
        <v>88704</v>
      </c>
      <c r="R68" s="341">
        <f t="shared" si="2"/>
        <v>3.0287138007779265E-2</v>
      </c>
      <c r="S68" s="296">
        <f t="shared" si="46"/>
        <v>88704</v>
      </c>
      <c r="T68" s="341">
        <f t="shared" si="3"/>
        <v>1.9177963610499657E-2</v>
      </c>
      <c r="U68" s="296">
        <f t="shared" si="49"/>
        <v>88704</v>
      </c>
      <c r="V68" s="341">
        <f t="shared" si="4"/>
        <v>1.5193531367000286E-2</v>
      </c>
      <c r="W68" s="296">
        <f t="shared" si="47"/>
        <v>88704</v>
      </c>
      <c r="X68" s="341">
        <f t="shared" si="5"/>
        <v>1.1178098077150209E-2</v>
      </c>
      <c r="Y68" s="296">
        <f t="shared" ref="Y68" si="58">W68</f>
        <v>88704</v>
      </c>
      <c r="Z68" s="341">
        <f t="shared" si="6"/>
        <v>8.9424784617201675E-3</v>
      </c>
    </row>
    <row r="69" spans="2:26" hidden="1" outlineLevel="1">
      <c r="B69" s="21" t="s">
        <v>115</v>
      </c>
      <c r="D69" s="76"/>
      <c r="E69" s="76">
        <v>5000</v>
      </c>
      <c r="F69" s="76">
        <v>5000</v>
      </c>
      <c r="G69" s="76">
        <v>5000</v>
      </c>
      <c r="H69" s="76">
        <v>5000</v>
      </c>
      <c r="I69" s="76">
        <v>5000</v>
      </c>
      <c r="J69" s="76">
        <v>5000</v>
      </c>
      <c r="K69" s="76">
        <v>5000</v>
      </c>
      <c r="L69" s="76">
        <v>5000</v>
      </c>
      <c r="M69" s="76">
        <v>5000</v>
      </c>
      <c r="N69" s="76">
        <v>5000</v>
      </c>
      <c r="O69" s="76">
        <v>5000</v>
      </c>
      <c r="P69" s="301">
        <v>5000</v>
      </c>
      <c r="Q69" s="318">
        <f t="shared" si="7"/>
        <v>60000</v>
      </c>
      <c r="R69" s="341">
        <f t="shared" si="2"/>
        <v>2.0486429929504373E-2</v>
      </c>
      <c r="S69" s="296">
        <f t="shared" si="46"/>
        <v>60000</v>
      </c>
      <c r="T69" s="341">
        <f t="shared" si="3"/>
        <v>1.2972107420521954E-2</v>
      </c>
      <c r="U69" s="296">
        <f t="shared" si="49"/>
        <v>60000</v>
      </c>
      <c r="V69" s="341">
        <f t="shared" si="4"/>
        <v>1.0277009853219891E-2</v>
      </c>
      <c r="W69" s="296">
        <f t="shared" si="47"/>
        <v>60000</v>
      </c>
      <c r="X69" s="341">
        <f t="shared" si="5"/>
        <v>7.5609429634403477E-3</v>
      </c>
      <c r="Y69" s="296">
        <f t="shared" ref="Y69" si="59">W69</f>
        <v>60000</v>
      </c>
      <c r="Z69" s="341">
        <f t="shared" si="6"/>
        <v>6.0487543707522778E-3</v>
      </c>
    </row>
    <row r="70" spans="2:26" hidden="1" outlineLevel="1">
      <c r="B70" s="21" t="s">
        <v>123</v>
      </c>
      <c r="C70" s="11">
        <v>0.2</v>
      </c>
      <c r="D70" s="76"/>
      <c r="E70" s="76">
        <f>((Datos_Entrada!$E$46+Datos_Entrada!$E$48)*$C$70)/1000</f>
        <v>10080</v>
      </c>
      <c r="F70" s="76">
        <f>((Datos_Entrada!$E$46+Datos_Entrada!$E$48)*$C$70)/1000</f>
        <v>10080</v>
      </c>
      <c r="G70" s="76">
        <f>((Datos_Entrada!$E$46+Datos_Entrada!$E$48)*$C$70)/1000</f>
        <v>10080</v>
      </c>
      <c r="H70" s="76">
        <f>((Datos_Entrada!$E$46+Datos_Entrada!$E$48)*$C$70)/1000</f>
        <v>10080</v>
      </c>
      <c r="I70" s="76">
        <f>((Datos_Entrada!$E$46+Datos_Entrada!$E$48)*$C$70)/1000</f>
        <v>10080</v>
      </c>
      <c r="J70" s="76">
        <f>((Datos_Entrada!$E$46+Datos_Entrada!$E$48)*$C$70)/1000</f>
        <v>10080</v>
      </c>
      <c r="K70" s="76">
        <f>((Datos_Entrada!$E$46+Datos_Entrada!$E$48)*$C$70)/1000</f>
        <v>10080</v>
      </c>
      <c r="L70" s="76">
        <f>((Datos_Entrada!$E$46+Datos_Entrada!$E$48)*$C$70)/1000</f>
        <v>10080</v>
      </c>
      <c r="M70" s="76">
        <f>((Datos_Entrada!$E$46+Datos_Entrada!$E$48)*$C$70)/1000</f>
        <v>10080</v>
      </c>
      <c r="N70" s="76">
        <f>((Datos_Entrada!$E$46+Datos_Entrada!$E$48)*$C$70)/1000</f>
        <v>10080</v>
      </c>
      <c r="O70" s="76">
        <f>((Datos_Entrada!$E$46+Datos_Entrada!$E$48)*$C$70)/1000</f>
        <v>10080</v>
      </c>
      <c r="P70" s="301">
        <f>((Datos_Entrada!$E$46+Datos_Entrada!$E$48)*$C$70)/1000</f>
        <v>10080</v>
      </c>
      <c r="Q70" s="318">
        <f t="shared" ref="Q70:Q73" si="60">SUM(E70:P70)</f>
        <v>120960</v>
      </c>
      <c r="R70" s="341">
        <f t="shared" si="2"/>
        <v>4.1300642737880817E-2</v>
      </c>
      <c r="S70" s="296">
        <f t="shared" si="46"/>
        <v>120960</v>
      </c>
      <c r="T70" s="341">
        <f t="shared" si="3"/>
        <v>2.6151768559772259E-2</v>
      </c>
      <c r="U70" s="296">
        <f t="shared" si="49"/>
        <v>120960</v>
      </c>
      <c r="V70" s="341">
        <f t="shared" si="4"/>
        <v>2.0718451864091297E-2</v>
      </c>
      <c r="W70" s="296">
        <f t="shared" si="47"/>
        <v>120960</v>
      </c>
      <c r="X70" s="341">
        <f t="shared" si="5"/>
        <v>1.524286101429574E-2</v>
      </c>
      <c r="Y70" s="296">
        <f t="shared" ref="Y70" si="61">W70</f>
        <v>120960</v>
      </c>
      <c r="Z70" s="341">
        <f t="shared" si="6"/>
        <v>1.2194288811436593E-2</v>
      </c>
    </row>
    <row r="71" spans="2:26" hidden="1" outlineLevel="1">
      <c r="B71" s="21" t="s">
        <v>214</v>
      </c>
      <c r="C71" s="11">
        <f>Datos_Entrada!C83</f>
        <v>0.02</v>
      </c>
      <c r="D71" s="76"/>
      <c r="E71" s="296">
        <f t="shared" ref="E71:P71" si="62">$C$71*E8</f>
        <v>0</v>
      </c>
      <c r="F71" s="296">
        <f t="shared" si="62"/>
        <v>0</v>
      </c>
      <c r="G71" s="296">
        <f t="shared" si="62"/>
        <v>0</v>
      </c>
      <c r="H71" s="296">
        <f t="shared" si="62"/>
        <v>0</v>
      </c>
      <c r="I71" s="296">
        <f t="shared" si="62"/>
        <v>0</v>
      </c>
      <c r="J71" s="296">
        <f t="shared" si="62"/>
        <v>3779.2779254377319</v>
      </c>
      <c r="K71" s="296">
        <f t="shared" si="62"/>
        <v>4157.4356010669944</v>
      </c>
      <c r="L71" s="296">
        <f t="shared" si="62"/>
        <v>5290.7592125273359</v>
      </c>
      <c r="M71" s="296">
        <f t="shared" si="62"/>
        <v>6802.2404996169398</v>
      </c>
      <c r="N71" s="296">
        <f t="shared" si="62"/>
        <v>9825.2030737961486</v>
      </c>
      <c r="O71" s="296">
        <f t="shared" si="62"/>
        <v>13604.48099923388</v>
      </c>
      <c r="P71" s="309">
        <f t="shared" si="62"/>
        <v>15115.962286323484</v>
      </c>
      <c r="Q71" s="326">
        <f t="shared" si="60"/>
        <v>58575.359598002513</v>
      </c>
      <c r="R71" s="341">
        <f t="shared" ref="R71:R73" si="63">Q71/$Q$7</f>
        <v>1.9999999999999997E-2</v>
      </c>
      <c r="S71" s="296">
        <f t="shared" si="46"/>
        <v>58575.359598002513</v>
      </c>
      <c r="T71" s="341">
        <f t="shared" ref="T71:T73" si="64">S71/$S$7</f>
        <v>1.2664097615016504E-2</v>
      </c>
      <c r="U71" s="296">
        <f t="shared" si="49"/>
        <v>58575.359598002513</v>
      </c>
      <c r="V71" s="341">
        <f t="shared" si="4"/>
        <v>1.0032992462409501E-2</v>
      </c>
      <c r="W71" s="296">
        <f t="shared" si="47"/>
        <v>58575.359598002513</v>
      </c>
      <c r="X71" s="341">
        <f t="shared" si="5"/>
        <v>7.3814158830584186E-3</v>
      </c>
      <c r="Y71" s="296">
        <f t="shared" ref="Y71" si="65">W71</f>
        <v>58575.359598002513</v>
      </c>
      <c r="Z71" s="341">
        <f t="shared" si="6"/>
        <v>5.9051327064467349E-3</v>
      </c>
    </row>
    <row r="72" spans="2:26" ht="15.75" collapsed="1">
      <c r="B72" s="21"/>
      <c r="P72" s="14"/>
      <c r="Q72" s="316"/>
      <c r="R72" s="341"/>
      <c r="S72" s="23"/>
      <c r="T72" s="341"/>
      <c r="U72" s="23"/>
      <c r="V72" s="341"/>
      <c r="W72" s="23"/>
      <c r="X72" s="341"/>
      <c r="Y72" s="23"/>
      <c r="Z72" s="341"/>
    </row>
    <row r="73" spans="2:26" ht="19.5">
      <c r="B73" s="78" t="s">
        <v>34</v>
      </c>
      <c r="C73" s="6"/>
      <c r="D73" s="6"/>
      <c r="E73" s="79">
        <f t="shared" ref="E73:P73" si="66">E7-E11-E38</f>
        <v>-114424.285</v>
      </c>
      <c r="F73" s="79">
        <f t="shared" si="66"/>
        <v>-114424.285</v>
      </c>
      <c r="G73" s="79">
        <f t="shared" si="66"/>
        <v>-114424.285</v>
      </c>
      <c r="H73" s="79">
        <f t="shared" si="66"/>
        <v>-114424.285</v>
      </c>
      <c r="I73" s="79">
        <f t="shared" si="66"/>
        <v>-114424.285</v>
      </c>
      <c r="J73" s="79">
        <f t="shared" si="66"/>
        <v>-88546.377008751122</v>
      </c>
      <c r="K73" s="79">
        <f t="shared" si="66"/>
        <v>-86040.350902917271</v>
      </c>
      <c r="L73" s="79">
        <f t="shared" si="66"/>
        <v>-55453.293941360549</v>
      </c>
      <c r="M73" s="79">
        <f t="shared" si="66"/>
        <v>-14660.210873969947</v>
      </c>
      <c r="N73" s="79">
        <f t="shared" si="66"/>
        <v>66925.955260811257</v>
      </c>
      <c r="O73" s="79">
        <f t="shared" si="66"/>
        <v>168924.17360726005</v>
      </c>
      <c r="P73" s="310">
        <f t="shared" si="66"/>
        <v>209717.25667465071</v>
      </c>
      <c r="Q73" s="333">
        <f t="shared" si="60"/>
        <v>-371254.27218427684</v>
      </c>
      <c r="R73" s="344">
        <f t="shared" si="63"/>
        <v>-0.12676124388553886</v>
      </c>
      <c r="S73" s="261">
        <f>S7-S11-S38</f>
        <v>207174.01247290336</v>
      </c>
      <c r="T73" s="344">
        <f t="shared" si="64"/>
        <v>4.479139240898429E-2</v>
      </c>
      <c r="U73" s="261">
        <f>U7-U11-U38</f>
        <v>918232.60134577891</v>
      </c>
      <c r="V73" s="344">
        <f t="shared" ref="V73" si="67">U73/$U$7</f>
        <v>0.15727809152630501</v>
      </c>
      <c r="W73" s="261">
        <f>W7-W11-W38</f>
        <v>2179331.3964851266</v>
      </c>
      <c r="X73" s="344">
        <f t="shared" ref="X73" si="68">W73/$W$7</f>
        <v>0.27463000645431407</v>
      </c>
      <c r="Y73" s="261">
        <f>Y7-Y11-Y38</f>
        <v>3326934.1723488616</v>
      </c>
      <c r="Z73" s="344">
        <f t="shared" ref="Z73" si="69">Y73/$Y$7</f>
        <v>0.33539679360333813</v>
      </c>
    </row>
    <row r="74" spans="2:26">
      <c r="B74" s="9"/>
    </row>
    <row r="75" spans="2:26">
      <c r="B75" s="9"/>
    </row>
    <row r="76" spans="2:26">
      <c r="B76" s="9"/>
    </row>
    <row r="77" spans="2:26">
      <c r="B77" s="9"/>
    </row>
    <row r="78" spans="2:26">
      <c r="B78" s="9"/>
    </row>
    <row r="79" spans="2:26">
      <c r="B79" s="9"/>
    </row>
    <row r="80" spans="2:26">
      <c r="B80" s="9"/>
    </row>
    <row r="81" spans="2:2">
      <c r="B81" s="9"/>
    </row>
    <row r="82" spans="2:2">
      <c r="B82" s="9"/>
    </row>
    <row r="83" spans="2:2">
      <c r="B83" s="9"/>
    </row>
    <row r="84" spans="2:2">
      <c r="B84" s="9"/>
    </row>
    <row r="85" spans="2:2">
      <c r="B85" s="9"/>
    </row>
    <row r="86" spans="2:2">
      <c r="B86" s="9"/>
    </row>
    <row r="87" spans="2:2">
      <c r="B87" s="9"/>
    </row>
    <row r="88" spans="2:2">
      <c r="B88" s="9"/>
    </row>
    <row r="89" spans="2:2">
      <c r="B89" s="9"/>
    </row>
    <row r="90" spans="2:2">
      <c r="B90" s="9"/>
    </row>
    <row r="91" spans="2:2">
      <c r="B91" s="9"/>
    </row>
    <row r="92" spans="2:2">
      <c r="B92" s="9"/>
    </row>
    <row r="93" spans="2:2">
      <c r="B93" s="9"/>
    </row>
    <row r="94" spans="2:2">
      <c r="B94" s="9"/>
    </row>
    <row r="95" spans="2:2">
      <c r="B95" s="9"/>
    </row>
    <row r="96" spans="2:2">
      <c r="B96" s="9"/>
    </row>
    <row r="97" spans="2:2">
      <c r="B97" s="9"/>
    </row>
    <row r="98" spans="2:2">
      <c r="B98" s="9"/>
    </row>
    <row r="99" spans="2:2">
      <c r="B99" s="9"/>
    </row>
    <row r="100" spans="2:2">
      <c r="B100" s="9"/>
    </row>
    <row r="101" spans="2:2">
      <c r="B101" s="9"/>
    </row>
    <row r="102" spans="2:2">
      <c r="B102" s="9"/>
    </row>
    <row r="103" spans="2:2">
      <c r="B103" s="9"/>
    </row>
    <row r="104" spans="2:2">
      <c r="B104" s="9"/>
    </row>
    <row r="105" spans="2:2">
      <c r="B105" s="9"/>
    </row>
    <row r="106" spans="2:2">
      <c r="B106" s="9"/>
    </row>
    <row r="107" spans="2:2">
      <c r="B107" s="9"/>
    </row>
    <row r="108" spans="2:2">
      <c r="B108" s="9"/>
    </row>
    <row r="109" spans="2:2">
      <c r="B109" s="9"/>
    </row>
    <row r="110" spans="2:2">
      <c r="B110" s="9"/>
    </row>
  </sheetData>
  <pageMargins left="0.7" right="0.7" top="0.75" bottom="0.75" header="0.3" footer="0.3"/>
  <pageSetup scale="29" orientation="portrait" r:id="rId1"/>
  <colBreaks count="1" manualBreakCount="1">
    <brk id="20" max="83" man="1"/>
  </colBreaks>
  <ignoredErrors>
    <ignoredError sqref="Q10:Q12 Y28 Y54 Y60 Q7 Q9 Q15:Q16 Y37:Y38 Q60 Q49:Q54 Q28:Q38 R13:R14 S37:S38 S60 S54 S28 U37:U38 U60 U54 U28 W37:W38 W60 W54 W28 T7:T9 T10:T14 V7:V14 X7:X9 X11:X14 X18:X21 X23:X36 X38 X40:X71 X73 T16:T73 V16:V73 X16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showGridLines="0" showRowColHeaders="0" workbookViewId="0">
      <pane ySplit="2" topLeftCell="A3" activePane="bottomLeft" state="frozen"/>
      <selection pane="bottomLeft" activeCell="A3" sqref="A3"/>
    </sheetView>
  </sheetViews>
  <sheetFormatPr baseColWidth="10" defaultColWidth="11.42578125" defaultRowHeight="15"/>
  <cols>
    <col min="1" max="1" width="5.5703125" style="3" bestFit="1" customWidth="1"/>
    <col min="2" max="2" width="16.42578125" style="3" customWidth="1"/>
    <col min="3" max="4" width="11.42578125" style="3"/>
    <col min="5" max="5" width="9.7109375" style="3" customWidth="1"/>
    <col min="6" max="6" width="14.140625" style="3" bestFit="1" customWidth="1"/>
    <col min="7" max="7" width="4.42578125" style="3" customWidth="1"/>
    <col min="8" max="16384" width="11.42578125" style="3"/>
  </cols>
  <sheetData>
    <row r="1" spans="1:15">
      <c r="M1" s="3" t="s">
        <v>301</v>
      </c>
    </row>
    <row r="2" spans="1:15" ht="25.5">
      <c r="B2" s="39" t="s">
        <v>10</v>
      </c>
      <c r="M2" s="40" t="s">
        <v>11</v>
      </c>
      <c r="N2" s="40"/>
      <c r="O2" s="40" t="s">
        <v>12</v>
      </c>
    </row>
    <row r="3" spans="1:15">
      <c r="L3" s="3" t="s">
        <v>13</v>
      </c>
      <c r="M3" s="41" t="s">
        <v>14</v>
      </c>
      <c r="N3" s="41"/>
      <c r="O3" s="3" t="s">
        <v>15</v>
      </c>
    </row>
    <row r="4" spans="1:15">
      <c r="B4" s="42" t="s">
        <v>16</v>
      </c>
      <c r="C4" s="43">
        <f>Datos_Entrada!C7/(1+Datos_Entrada!C7)</f>
        <v>0.39393939393939398</v>
      </c>
      <c r="D4" s="266"/>
      <c r="M4" s="3" t="s">
        <v>17</v>
      </c>
      <c r="O4" s="3" t="s">
        <v>18</v>
      </c>
    </row>
    <row r="5" spans="1:15">
      <c r="B5" s="42" t="s">
        <v>19</v>
      </c>
      <c r="C5" s="44">
        <f>1-C4</f>
        <v>0.60606060606060597</v>
      </c>
      <c r="M5" s="3" t="s">
        <v>20</v>
      </c>
    </row>
    <row r="7" spans="1:15">
      <c r="A7" s="40" t="s">
        <v>296</v>
      </c>
      <c r="B7" s="45" t="s">
        <v>21</v>
      </c>
      <c r="C7" s="46"/>
      <c r="D7" s="46"/>
      <c r="E7" s="47"/>
      <c r="F7" s="48">
        <f>Datos_Entrada!C11</f>
        <v>0.21190000000000001</v>
      </c>
      <c r="M7" s="49" t="s">
        <v>22</v>
      </c>
    </row>
    <row r="8" spans="1:15">
      <c r="A8" s="40" t="s">
        <v>293</v>
      </c>
      <c r="B8" s="45" t="s">
        <v>23</v>
      </c>
      <c r="C8" s="46"/>
      <c r="D8" s="46"/>
      <c r="E8" s="47"/>
      <c r="F8" s="50">
        <f>C5*Datos_Entrada!E78</f>
        <v>961040.95350225433</v>
      </c>
      <c r="M8" s="51">
        <v>0.625</v>
      </c>
    </row>
    <row r="9" spans="1:15">
      <c r="A9" s="40" t="s">
        <v>294</v>
      </c>
      <c r="B9" s="45" t="s">
        <v>24</v>
      </c>
      <c r="C9" s="46"/>
      <c r="D9" s="46"/>
      <c r="E9" s="47"/>
      <c r="F9" s="50">
        <f>C4*Datos_Entrada!E78</f>
        <v>624676.61977646546</v>
      </c>
    </row>
    <row r="10" spans="1:15">
      <c r="A10" s="40" t="s">
        <v>295</v>
      </c>
      <c r="B10" s="45" t="s">
        <v>25</v>
      </c>
      <c r="C10" s="46"/>
      <c r="D10" s="46"/>
      <c r="E10" s="47"/>
      <c r="F10" s="48">
        <f>Datos_Entrada!C12</f>
        <v>0.14000000000000001</v>
      </c>
      <c r="H10" s="214">
        <f>(1+F10)^(1/12)-1</f>
        <v>1.0978851950173452E-2</v>
      </c>
    </row>
    <row r="11" spans="1:15">
      <c r="A11" s="40" t="s">
        <v>297</v>
      </c>
      <c r="B11" s="45" t="s">
        <v>26</v>
      </c>
      <c r="C11" s="46"/>
      <c r="D11" s="46"/>
      <c r="E11" s="47"/>
      <c r="F11" s="48">
        <f>Datos_Entrada!C6</f>
        <v>0.33</v>
      </c>
      <c r="H11" s="257">
        <f>F7*(F8/(F8+F9))+F10*(1-F11)*(F9/((F8+F9)))</f>
        <v>0.16537575757575756</v>
      </c>
    </row>
    <row r="13" spans="1:15">
      <c r="E13" s="217" t="s">
        <v>27</v>
      </c>
      <c r="F13" s="218">
        <f>H11</f>
        <v>0.16537575757575756</v>
      </c>
      <c r="G13" s="3" t="s">
        <v>28</v>
      </c>
    </row>
    <row r="14" spans="1:15">
      <c r="E14" s="215" t="s">
        <v>27</v>
      </c>
      <c r="F14" s="216">
        <f>(1+F13)^(1/12)-1</f>
        <v>1.2835305541447184E-2</v>
      </c>
      <c r="G14" s="3" t="s">
        <v>29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N66"/>
  <sheetViews>
    <sheetView showGridLines="0" showRowColHeaders="0" zoomScale="85" zoomScaleNormal="85" workbookViewId="0">
      <pane ySplit="2" topLeftCell="A20" activePane="bottomLeft" state="frozen"/>
      <selection pane="bottomLeft" activeCell="A3" sqref="A3"/>
    </sheetView>
  </sheetViews>
  <sheetFormatPr baseColWidth="10" defaultColWidth="11.42578125" defaultRowHeight="15"/>
  <cols>
    <col min="1" max="1" width="5.42578125" style="3" customWidth="1"/>
    <col min="2" max="2" width="1.85546875" style="3" customWidth="1"/>
    <col min="3" max="3" width="23.85546875" style="3" bestFit="1" customWidth="1"/>
    <col min="4" max="4" width="10.85546875" style="3" customWidth="1"/>
    <col min="5" max="5" width="13.5703125" style="3" customWidth="1"/>
    <col min="6" max="6" width="10.7109375" style="3" bestFit="1" customWidth="1"/>
    <col min="7" max="7" width="11.42578125" style="3" bestFit="1" customWidth="1"/>
    <col min="8" max="8" width="10.85546875" style="3" customWidth="1"/>
    <col min="9" max="9" width="13.5703125" style="3" customWidth="1"/>
    <col min="10" max="10" width="2.85546875" style="3" customWidth="1"/>
    <col min="11" max="11" width="2.5703125" style="3" customWidth="1"/>
    <col min="12" max="16384" width="11.42578125" style="3"/>
  </cols>
  <sheetData>
    <row r="2" spans="2:10" ht="30.75">
      <c r="C2" s="112" t="s">
        <v>298</v>
      </c>
    </row>
    <row r="3" spans="2:10">
      <c r="C3" s="128" t="s">
        <v>199</v>
      </c>
    </row>
    <row r="4" spans="2:10" ht="6.75" customHeight="1">
      <c r="B4" s="113"/>
      <c r="C4" s="114"/>
      <c r="D4" s="114"/>
      <c r="E4" s="114"/>
      <c r="F4" s="114"/>
      <c r="G4" s="114"/>
      <c r="H4" s="114"/>
      <c r="I4" s="114"/>
      <c r="J4" s="130"/>
    </row>
    <row r="5" spans="2:10">
      <c r="B5" s="115"/>
      <c r="C5" s="127" t="s">
        <v>299</v>
      </c>
      <c r="D5" s="116"/>
      <c r="E5" s="117"/>
      <c r="F5" s="117"/>
      <c r="G5" s="117"/>
      <c r="H5" s="117"/>
      <c r="I5" s="117"/>
      <c r="J5" s="129"/>
    </row>
    <row r="6" spans="2:10" ht="16.5" thickBot="1">
      <c r="B6" s="115"/>
      <c r="C6" s="136" t="s">
        <v>260</v>
      </c>
      <c r="D6" s="136">
        <v>0</v>
      </c>
      <c r="E6" s="136">
        <v>1</v>
      </c>
      <c r="F6" s="136">
        <v>2</v>
      </c>
      <c r="G6" s="136">
        <v>3</v>
      </c>
      <c r="H6" s="136">
        <v>4</v>
      </c>
      <c r="I6" s="136">
        <v>5</v>
      </c>
      <c r="J6" s="129"/>
    </row>
    <row r="7" spans="2:10" ht="15.75" thickTop="1">
      <c r="B7" s="115"/>
      <c r="C7" s="116" t="s">
        <v>249</v>
      </c>
      <c r="D7" s="116"/>
      <c r="E7" s="118">
        <f>PYG!Q7</f>
        <v>2928767.9799001259</v>
      </c>
      <c r="F7" s="118">
        <f>PYG!S7</f>
        <v>4625308.5990545861</v>
      </c>
      <c r="G7" s="118">
        <f>PYG!U7</f>
        <v>5838274.0560671352</v>
      </c>
      <c r="H7" s="118">
        <f>PYG!W7</f>
        <v>7935518.1344601838</v>
      </c>
      <c r="I7" s="118">
        <f>PYG!Y7</f>
        <v>9919397.66807523</v>
      </c>
      <c r="J7" s="129"/>
    </row>
    <row r="8" spans="2:10">
      <c r="B8" s="115"/>
      <c r="C8" s="116" t="s">
        <v>250</v>
      </c>
      <c r="D8" s="116"/>
      <c r="E8" s="118">
        <f>PYG!Q11</f>
        <v>1923228.5724863999</v>
      </c>
      <c r="F8" s="118">
        <f>PYG!S11</f>
        <v>2718710.9069836801</v>
      </c>
      <c r="G8" s="118">
        <f>PYG!U11</f>
        <v>3220617.7751233536</v>
      </c>
      <c r="H8" s="118">
        <f>PYG!W11</f>
        <v>4056763.0583770545</v>
      </c>
      <c r="I8" s="118">
        <f>PYG!Y11</f>
        <v>4893039.8161283657</v>
      </c>
      <c r="J8" s="129"/>
    </row>
    <row r="9" spans="2:10">
      <c r="B9" s="115"/>
      <c r="C9" s="116" t="s">
        <v>251</v>
      </c>
      <c r="D9" s="116"/>
      <c r="E9" s="118">
        <f>Análisis_Activos!L17</f>
        <v>124566.99999999999</v>
      </c>
      <c r="F9" s="118">
        <f>Análisis_Activos!L29</f>
        <v>124566.99999999999</v>
      </c>
      <c r="G9" s="118">
        <f>Análisis_Activos!L41</f>
        <v>124566.99999999999</v>
      </c>
      <c r="H9" s="118">
        <f>Análisis_Activos!L53</f>
        <v>124566.99999999999</v>
      </c>
      <c r="I9" s="118">
        <f>Análisis_Activos!L65</f>
        <v>124566.99999999999</v>
      </c>
      <c r="J9" s="129"/>
    </row>
    <row r="10" spans="2:10">
      <c r="B10" s="115"/>
      <c r="C10" s="134" t="s">
        <v>252</v>
      </c>
      <c r="D10" s="42"/>
      <c r="E10" s="135">
        <f>E7-E8-E9</f>
        <v>880972.40741372597</v>
      </c>
      <c r="F10" s="135">
        <f t="shared" ref="F10:I10" si="0">F7-F8-F9</f>
        <v>1782030.6920709061</v>
      </c>
      <c r="G10" s="135">
        <f t="shared" si="0"/>
        <v>2493089.2809437816</v>
      </c>
      <c r="H10" s="135">
        <f t="shared" si="0"/>
        <v>3754188.0760831293</v>
      </c>
      <c r="I10" s="135">
        <f t="shared" si="0"/>
        <v>4901790.8519468643</v>
      </c>
      <c r="J10" s="129"/>
    </row>
    <row r="11" spans="2:10" ht="9.6" customHeight="1">
      <c r="B11" s="115"/>
      <c r="C11" s="116"/>
      <c r="D11" s="116"/>
      <c r="E11" s="120"/>
      <c r="F11" s="120"/>
      <c r="G11" s="120"/>
      <c r="H11" s="120"/>
      <c r="I11" s="120"/>
      <c r="J11" s="129"/>
    </row>
    <row r="12" spans="2:10">
      <c r="B12" s="115"/>
      <c r="C12" s="116" t="s">
        <v>253</v>
      </c>
      <c r="D12" s="116"/>
      <c r="E12" s="118">
        <f>PYG!Q38</f>
        <v>1376793.6795980025</v>
      </c>
      <c r="F12" s="118">
        <f>PYG!S38</f>
        <v>1699423.6795980027</v>
      </c>
      <c r="G12" s="118">
        <f>PYG!U38</f>
        <v>1699423.6795980027</v>
      </c>
      <c r="H12" s="118">
        <f>PYG!W38</f>
        <v>1699423.6795980027</v>
      </c>
      <c r="I12" s="118">
        <f>PYG!Y38</f>
        <v>1699423.6795980027</v>
      </c>
      <c r="J12" s="129"/>
    </row>
    <row r="13" spans="2:10">
      <c r="B13" s="115"/>
      <c r="C13" s="134" t="s">
        <v>254</v>
      </c>
      <c r="D13" s="134"/>
      <c r="E13" s="135">
        <f>E10-E12</f>
        <v>-495821.27218427649</v>
      </c>
      <c r="F13" s="135">
        <f t="shared" ref="F13:I13" si="1">+F10-F12</f>
        <v>82607.012472903356</v>
      </c>
      <c r="G13" s="135">
        <f t="shared" si="1"/>
        <v>793665.60134577891</v>
      </c>
      <c r="H13" s="135">
        <f t="shared" si="1"/>
        <v>2054764.3964851266</v>
      </c>
      <c r="I13" s="135">
        <f t="shared" si="1"/>
        <v>3202367.1723488616</v>
      </c>
      <c r="J13" s="129"/>
    </row>
    <row r="14" spans="2:10" ht="8.4499999999999993" customHeight="1">
      <c r="B14" s="115"/>
      <c r="C14" s="116"/>
      <c r="D14" s="116"/>
      <c r="E14" s="120"/>
      <c r="F14" s="120"/>
      <c r="G14" s="120"/>
      <c r="H14" s="120"/>
      <c r="I14" s="120"/>
      <c r="J14" s="129"/>
    </row>
    <row r="15" spans="2:10">
      <c r="B15" s="115"/>
      <c r="C15" s="116" t="s">
        <v>255</v>
      </c>
      <c r="D15" s="116"/>
      <c r="E15" s="118"/>
      <c r="F15" s="120"/>
      <c r="G15" s="120"/>
      <c r="H15" s="120"/>
      <c r="I15" s="118"/>
      <c r="J15" s="129"/>
    </row>
    <row r="16" spans="2:10">
      <c r="B16" s="115"/>
      <c r="C16" s="134" t="s">
        <v>256</v>
      </c>
      <c r="D16" s="134"/>
      <c r="E16" s="135">
        <f>E13-E15</f>
        <v>-495821.27218427649</v>
      </c>
      <c r="F16" s="135">
        <f t="shared" ref="F16:I16" si="2">F13-F15</f>
        <v>82607.012472903356</v>
      </c>
      <c r="G16" s="135">
        <f t="shared" si="2"/>
        <v>793665.60134577891</v>
      </c>
      <c r="H16" s="135">
        <f t="shared" si="2"/>
        <v>2054764.3964851266</v>
      </c>
      <c r="I16" s="135">
        <f t="shared" si="2"/>
        <v>3202367.1723488616</v>
      </c>
      <c r="J16" s="129"/>
    </row>
    <row r="17" spans="2:14">
      <c r="B17" s="115"/>
      <c r="C17" s="116" t="s">
        <v>257</v>
      </c>
      <c r="D17" s="121">
        <f>Datos_Entrada!C6</f>
        <v>0.33</v>
      </c>
      <c r="E17" s="118">
        <f>IF(E16&lt;0,0,$D$17*E16)</f>
        <v>0</v>
      </c>
      <c r="F17" s="118">
        <f>(E18+F16)*D17</f>
        <v>-136360.70570475314</v>
      </c>
      <c r="G17" s="118">
        <f>IF((G16+F17)&lt;0,0,$D$17*G16)</f>
        <v>261909.64844410706</v>
      </c>
      <c r="H17" s="118">
        <f>IF(H16&lt;0,0,$D$17*H16)</f>
        <v>678072.25084009185</v>
      </c>
      <c r="I17" s="118">
        <f>IF(I16&lt;0,0,$D$17*I16)</f>
        <v>1056781.1668751244</v>
      </c>
      <c r="J17" s="129"/>
    </row>
    <row r="18" spans="2:14">
      <c r="B18" s="115"/>
      <c r="C18" s="119" t="s">
        <v>258</v>
      </c>
      <c r="D18" s="122"/>
      <c r="E18" s="123">
        <f>E16-E17</f>
        <v>-495821.27218427649</v>
      </c>
      <c r="F18" s="123">
        <f t="shared" ref="F18:I18" si="3">F16-F17</f>
        <v>218967.7181776565</v>
      </c>
      <c r="G18" s="123">
        <f t="shared" si="3"/>
        <v>531755.95290167187</v>
      </c>
      <c r="H18" s="123">
        <f t="shared" si="3"/>
        <v>1376692.1456450347</v>
      </c>
      <c r="I18" s="123">
        <f t="shared" si="3"/>
        <v>2145586.0054737371</v>
      </c>
      <c r="J18" s="129"/>
    </row>
    <row r="19" spans="2:14">
      <c r="B19" s="115"/>
      <c r="C19" s="116" t="s">
        <v>132</v>
      </c>
      <c r="D19" s="121"/>
      <c r="E19" s="124">
        <f>+E18/E7</f>
        <v>-0.1692934625026816</v>
      </c>
      <c r="F19" s="124">
        <f t="shared" ref="F19:I19" si="4">+F18/F7</f>
        <v>4.734121269711896E-2</v>
      </c>
      <c r="G19" s="124">
        <f t="shared" si="4"/>
        <v>9.1081019457980222E-2</v>
      </c>
      <c r="H19" s="124">
        <f t="shared" si="4"/>
        <v>0.17348484652397367</v>
      </c>
      <c r="I19" s="124">
        <f t="shared" si="4"/>
        <v>0.21630204547390314</v>
      </c>
      <c r="J19" s="129"/>
    </row>
    <row r="20" spans="2:14">
      <c r="B20" s="115"/>
      <c r="C20" s="116" t="s">
        <v>261</v>
      </c>
      <c r="D20" s="121"/>
      <c r="E20" s="118">
        <f>-Análisis_Activos!J6</f>
        <v>-200000</v>
      </c>
      <c r="F20" s="118">
        <f>-Análisis_Activos!J18</f>
        <v>-20000.000000000029</v>
      </c>
      <c r="G20" s="137">
        <f>-Análisis_Activos!J30</f>
        <v>-22000.000000000029</v>
      </c>
      <c r="H20" s="137">
        <f>-Análisis_Activos!J42</f>
        <v>-24200</v>
      </c>
      <c r="I20" s="137">
        <f>-Análisis_Activos!J54</f>
        <v>-26620.000000000058</v>
      </c>
      <c r="J20" s="129"/>
    </row>
    <row r="21" spans="2:14" ht="7.5" customHeight="1">
      <c r="B21" s="115"/>
      <c r="C21" s="116"/>
      <c r="D21" s="121"/>
      <c r="E21" s="124"/>
      <c r="F21" s="124"/>
      <c r="G21" s="124"/>
      <c r="H21" s="124"/>
      <c r="I21" s="124"/>
      <c r="J21" s="129"/>
    </row>
    <row r="22" spans="2:14">
      <c r="B22" s="115"/>
      <c r="C22" s="119" t="s">
        <v>259</v>
      </c>
      <c r="D22" s="121"/>
      <c r="E22" s="124"/>
      <c r="F22" s="124"/>
      <c r="G22" s="124"/>
      <c r="H22" s="124"/>
      <c r="I22" s="137">
        <f>Análisis_Activos!H72</f>
        <v>449198.01899999985</v>
      </c>
      <c r="J22" s="129"/>
    </row>
    <row r="23" spans="2:14" ht="7.5" customHeight="1">
      <c r="B23" s="115"/>
      <c r="C23" s="116"/>
      <c r="E23" s="120"/>
      <c r="F23" s="120"/>
      <c r="G23" s="120"/>
      <c r="H23" s="120"/>
      <c r="I23" s="120"/>
      <c r="J23" s="129"/>
    </row>
    <row r="24" spans="2:14" ht="15.75">
      <c r="B24" s="115"/>
      <c r="C24" s="132" t="s">
        <v>237</v>
      </c>
      <c r="D24" s="161"/>
      <c r="E24" s="156"/>
      <c r="F24" s="156"/>
      <c r="G24" s="156"/>
      <c r="H24" s="156"/>
      <c r="I24" s="157"/>
      <c r="J24" s="129"/>
    </row>
    <row r="25" spans="2:14" ht="15.75">
      <c r="B25" s="115"/>
      <c r="C25" s="133" t="s">
        <v>262</v>
      </c>
      <c r="D25" s="116"/>
      <c r="E25" s="163">
        <f>E7</f>
        <v>2928767.9799001259</v>
      </c>
      <c r="F25" s="163">
        <f t="shared" ref="F25:H25" si="5">F7</f>
        <v>4625308.5990545861</v>
      </c>
      <c r="G25" s="163">
        <f t="shared" si="5"/>
        <v>5838274.0560671352</v>
      </c>
      <c r="H25" s="163">
        <f t="shared" si="5"/>
        <v>7935518.1344601838</v>
      </c>
      <c r="I25" s="164">
        <f>I7+I22</f>
        <v>10368595.687075229</v>
      </c>
      <c r="J25" s="129"/>
    </row>
    <row r="26" spans="2:14" ht="15.75">
      <c r="B26" s="115"/>
      <c r="C26" s="133" t="s">
        <v>263</v>
      </c>
      <c r="D26" s="116"/>
      <c r="E26" s="163">
        <f>E8+E12+ABS(E20)+E17</f>
        <v>3500022.2520844024</v>
      </c>
      <c r="F26" s="163">
        <f>F8+F12+ABS(F20)+F17</f>
        <v>4301773.8808769295</v>
      </c>
      <c r="G26" s="163">
        <f>G8+G12+ABS(G20)+G17</f>
        <v>5203951.1031654626</v>
      </c>
      <c r="H26" s="163">
        <f>H8+H12+ABS(H20)+H17</f>
        <v>6458458.9888151493</v>
      </c>
      <c r="I26" s="164">
        <f>I8+I12+ABS(I20)+I17</f>
        <v>7675864.6626014933</v>
      </c>
      <c r="J26" s="129"/>
    </row>
    <row r="27" spans="2:14" ht="15.75">
      <c r="B27" s="115"/>
      <c r="C27" s="158" t="s">
        <v>264</v>
      </c>
      <c r="D27" s="162">
        <f>-Investment</f>
        <v>-1585717.5732787198</v>
      </c>
      <c r="E27" s="159">
        <f>E18+E9+E20</f>
        <v>-571254.27218427649</v>
      </c>
      <c r="F27" s="159">
        <f>F18+F9+F20</f>
        <v>323534.71817765641</v>
      </c>
      <c r="G27" s="159">
        <f>G18+G9+G20</f>
        <v>634322.95290167187</v>
      </c>
      <c r="H27" s="159">
        <f>H18+H9+H20</f>
        <v>1477059.1456450347</v>
      </c>
      <c r="I27" s="160">
        <f>I18+I9+I20+I22</f>
        <v>2692731.024473737</v>
      </c>
      <c r="J27" s="129"/>
    </row>
    <row r="28" spans="2:14">
      <c r="B28" s="125"/>
      <c r="C28" s="126"/>
      <c r="D28" s="126"/>
      <c r="E28" s="126"/>
      <c r="F28" s="126"/>
      <c r="G28" s="126"/>
      <c r="H28" s="126"/>
      <c r="I28" s="126"/>
      <c r="J28" s="131"/>
      <c r="K28" s="60"/>
      <c r="L28" s="60"/>
      <c r="M28" s="60"/>
      <c r="N28" s="60"/>
    </row>
    <row r="30" spans="2:14" ht="19.5">
      <c r="C30" s="155" t="s">
        <v>265</v>
      </c>
      <c r="D30" s="155"/>
      <c r="E30" s="155"/>
      <c r="F30" s="155"/>
      <c r="G30" s="155"/>
      <c r="H30" s="155"/>
      <c r="I30" s="155"/>
      <c r="J30" s="155"/>
    </row>
    <row r="31" spans="2:14" ht="6.75" customHeight="1">
      <c r="C31" s="138"/>
      <c r="D31" s="139"/>
      <c r="E31" s="139"/>
      <c r="F31" s="139"/>
      <c r="G31" s="140"/>
      <c r="H31" s="139"/>
      <c r="I31" s="139"/>
      <c r="J31" s="139"/>
    </row>
    <row r="32" spans="2:14" ht="16.5">
      <c r="C32" s="211" t="s">
        <v>266</v>
      </c>
      <c r="D32" s="141" t="s">
        <v>267</v>
      </c>
      <c r="E32" s="142"/>
      <c r="F32" s="165">
        <f>((ABS(D27)-SUM(E27:G27))/H27)+G6</f>
        <v>3.8118254288727296</v>
      </c>
      <c r="G32" s="140" t="s">
        <v>221</v>
      </c>
      <c r="H32" s="143"/>
      <c r="I32" s="144"/>
      <c r="J32" s="143"/>
    </row>
    <row r="33" spans="3:11" ht="5.25" customHeight="1">
      <c r="C33" s="212"/>
      <c r="D33" s="139"/>
      <c r="E33" s="139"/>
      <c r="F33" s="166"/>
      <c r="G33" s="140"/>
      <c r="H33" s="145"/>
      <c r="I33" s="146"/>
      <c r="J33" s="146"/>
    </row>
    <row r="34" spans="3:11" ht="16.5">
      <c r="C34" s="211" t="s">
        <v>268</v>
      </c>
      <c r="D34" s="141" t="s">
        <v>269</v>
      </c>
      <c r="E34" s="147"/>
      <c r="F34" s="219">
        <f>((SUM(E25:I25)-SUM(E26:I26)+D27))/((-D27*6))</f>
        <v>0.31223256543227101</v>
      </c>
      <c r="G34" s="140"/>
      <c r="H34" s="145"/>
      <c r="I34" s="146"/>
      <c r="J34" s="148"/>
    </row>
    <row r="35" spans="3:11" ht="5.25" customHeight="1">
      <c r="C35" s="212"/>
      <c r="D35" s="139"/>
      <c r="E35" s="139"/>
      <c r="F35" s="166"/>
      <c r="G35" s="140"/>
      <c r="H35" s="145"/>
      <c r="I35" s="146"/>
      <c r="J35" s="148"/>
    </row>
    <row r="36" spans="3:11" ht="16.5">
      <c r="C36" s="211" t="s">
        <v>270</v>
      </c>
      <c r="D36" s="141" t="s">
        <v>271</v>
      </c>
      <c r="E36" s="142"/>
      <c r="F36" s="167">
        <f>NPV(Cálculo_WACC!F13,FCL!E25:I25)/NPV(Cálculo_WACC!F13,FCL!E26:I26)</f>
        <v>1.133223596341475</v>
      </c>
      <c r="G36" s="140"/>
      <c r="H36" s="145"/>
      <c r="I36" s="146"/>
      <c r="J36" s="148"/>
    </row>
    <row r="37" spans="3:11" ht="6.75" customHeight="1">
      <c r="C37" s="212"/>
      <c r="D37" s="139"/>
      <c r="E37" s="139"/>
      <c r="F37" s="166"/>
      <c r="G37" s="140"/>
      <c r="H37" s="145"/>
      <c r="I37" s="146"/>
      <c r="J37" s="148"/>
    </row>
    <row r="38" spans="3:11" ht="16.5">
      <c r="C38" s="211" t="s">
        <v>272</v>
      </c>
      <c r="D38" s="141" t="s">
        <v>273</v>
      </c>
      <c r="E38" s="149"/>
      <c r="F38" s="371">
        <f>NPV(WACC,FCL!E27:I27)+FCL!D27</f>
        <v>616669.7522210048</v>
      </c>
      <c r="G38" s="140"/>
      <c r="H38" s="145"/>
      <c r="I38" s="146"/>
      <c r="J38" s="150"/>
    </row>
    <row r="39" spans="3:11" ht="7.5" customHeight="1">
      <c r="C39" s="212"/>
      <c r="D39" s="139"/>
      <c r="E39" s="139"/>
      <c r="F39" s="166"/>
      <c r="G39" s="140"/>
      <c r="H39" s="145"/>
      <c r="I39" s="146"/>
      <c r="J39" s="148"/>
    </row>
    <row r="40" spans="3:11" ht="16.5">
      <c r="C40" s="211" t="s">
        <v>274</v>
      </c>
      <c r="D40" s="141" t="s">
        <v>275</v>
      </c>
      <c r="E40" s="151"/>
      <c r="F40" s="168">
        <f>NPV(Cálculo_WACC!F13,FCL!E27:I27)/ABS(FCL!D27)</f>
        <v>1.3888900284720584</v>
      </c>
      <c r="G40" s="140"/>
      <c r="H40" s="145"/>
      <c r="I40" s="146"/>
      <c r="J40" s="148"/>
    </row>
    <row r="41" spans="3:11" ht="5.25" customHeight="1">
      <c r="C41" s="213"/>
      <c r="D41" s="152"/>
      <c r="E41" s="152"/>
      <c r="F41" s="166"/>
      <c r="G41" s="140"/>
      <c r="H41" s="139"/>
      <c r="I41" s="139"/>
      <c r="J41" s="139"/>
    </row>
    <row r="42" spans="3:11" ht="16.5">
      <c r="C42" s="211" t="s">
        <v>276</v>
      </c>
      <c r="D42" s="141" t="s">
        <v>277</v>
      </c>
      <c r="E42" s="153"/>
      <c r="F42" s="372">
        <f>IRR(D27:I27)</f>
        <v>0.24624297375994608</v>
      </c>
      <c r="G42" s="140"/>
      <c r="H42" s="139"/>
      <c r="I42" s="139"/>
      <c r="J42" s="139"/>
    </row>
    <row r="43" spans="3:11" ht="6" customHeight="1" thickBot="1">
      <c r="C43" s="154"/>
      <c r="D43" s="154"/>
      <c r="E43" s="154"/>
      <c r="F43" s="154"/>
      <c r="G43" s="154"/>
      <c r="H43" s="154"/>
      <c r="I43" s="154"/>
      <c r="J43" s="154"/>
    </row>
    <row r="44" spans="3:11" ht="15.75" thickTop="1"/>
    <row r="45" spans="3:11" ht="15.75" thickBot="1"/>
    <row r="46" spans="3:11" ht="23.1" customHeight="1" thickBot="1">
      <c r="C46" s="395"/>
      <c r="D46" s="443" t="s">
        <v>521</v>
      </c>
      <c r="E46" s="396"/>
      <c r="F46" s="397"/>
      <c r="G46" s="397"/>
      <c r="H46" s="397"/>
      <c r="I46" s="397"/>
      <c r="J46" s="397"/>
      <c r="K46" s="398"/>
    </row>
    <row r="47" spans="3:11" ht="5.45" customHeight="1">
      <c r="C47" s="1"/>
      <c r="D47" s="1"/>
      <c r="E47" s="1"/>
      <c r="F47" s="1"/>
      <c r="G47" s="1"/>
      <c r="H47" s="1"/>
      <c r="I47" s="1"/>
      <c r="J47" s="1"/>
      <c r="K47" s="1"/>
    </row>
    <row r="48" spans="3:11" ht="18.75">
      <c r="C48" s="1"/>
      <c r="D48" s="440" t="s">
        <v>520</v>
      </c>
      <c r="E48" s="441">
        <f>ROUNDUP(Investment,-5)</f>
        <v>1600000</v>
      </c>
      <c r="F48" s="433"/>
      <c r="G48" s="442" t="s">
        <v>273</v>
      </c>
      <c r="H48" s="434"/>
      <c r="I48" s="442" t="s">
        <v>512</v>
      </c>
      <c r="J48" s="432"/>
      <c r="K48" s="1"/>
    </row>
    <row r="49" spans="3:11" ht="5.0999999999999996" customHeight="1">
      <c r="C49" s="1"/>
      <c r="D49" s="1"/>
      <c r="E49" s="1"/>
      <c r="F49" s="1"/>
      <c r="G49" s="1"/>
      <c r="H49" s="1"/>
      <c r="I49" s="1"/>
      <c r="J49" s="1"/>
      <c r="K49" s="1"/>
    </row>
    <row r="50" spans="3:11">
      <c r="C50" s="1"/>
      <c r="D50" s="446" t="s">
        <v>180</v>
      </c>
      <c r="E50" s="446"/>
      <c r="F50" s="1"/>
      <c r="G50" s="399">
        <v>562409.09502147441</v>
      </c>
      <c r="H50" s="1"/>
      <c r="I50" s="438">
        <v>0.22946968976311596</v>
      </c>
      <c r="J50" s="1"/>
      <c r="K50" s="1"/>
    </row>
    <row r="51" spans="3:11" ht="5.0999999999999996" customHeight="1">
      <c r="C51" s="1"/>
      <c r="D51" s="400"/>
      <c r="E51" s="401"/>
      <c r="F51" s="1"/>
      <c r="G51" s="402"/>
      <c r="H51" s="1"/>
      <c r="I51" s="402"/>
      <c r="J51" s="1"/>
      <c r="K51" s="1"/>
    </row>
    <row r="52" spans="3:11">
      <c r="C52" s="1"/>
      <c r="D52" s="446" t="s">
        <v>182</v>
      </c>
      <c r="E52" s="446"/>
      <c r="F52" s="1"/>
      <c r="G52" s="399">
        <v>520817.71206589742</v>
      </c>
      <c r="H52" s="1"/>
      <c r="I52" s="438">
        <v>0.23391089074522065</v>
      </c>
      <c r="J52" s="1"/>
      <c r="K52" s="1"/>
    </row>
    <row r="53" spans="3:11" ht="5.0999999999999996" customHeight="1">
      <c r="C53" s="1"/>
      <c r="D53" s="400"/>
      <c r="E53" s="401"/>
      <c r="F53" s="1"/>
      <c r="G53" s="402"/>
      <c r="H53" s="1"/>
      <c r="I53" s="402"/>
      <c r="J53" s="1"/>
      <c r="K53" s="1"/>
    </row>
    <row r="54" spans="3:11">
      <c r="C54" s="1"/>
      <c r="D54" s="446" t="s">
        <v>511</v>
      </c>
      <c r="E54" s="446"/>
      <c r="F54" s="1"/>
      <c r="G54" s="399">
        <v>1490723.1489970661</v>
      </c>
      <c r="H54" s="1"/>
      <c r="I54" s="438">
        <v>0.19708712311312385</v>
      </c>
      <c r="J54" s="1"/>
      <c r="K54" s="1"/>
    </row>
    <row r="55" spans="3:11" ht="5.0999999999999996" customHeight="1">
      <c r="C55" s="1"/>
      <c r="D55" s="400"/>
      <c r="E55" s="401"/>
      <c r="F55" s="1"/>
      <c r="G55" s="402"/>
      <c r="H55" s="1"/>
      <c r="I55" s="402"/>
      <c r="J55" s="1"/>
      <c r="K55" s="1"/>
    </row>
    <row r="56" spans="3:11">
      <c r="C56" s="403"/>
      <c r="D56" s="446" t="s">
        <v>513</v>
      </c>
      <c r="E56" s="446"/>
      <c r="F56" s="403"/>
      <c r="G56" s="404">
        <v>-3251140.7405925812</v>
      </c>
      <c r="H56" s="403"/>
      <c r="I56" s="439">
        <v>-0.39558558672909194</v>
      </c>
      <c r="J56" s="403"/>
      <c r="K56" s="403"/>
    </row>
    <row r="57" spans="3:11" ht="5.0999999999999996" customHeight="1">
      <c r="C57" s="403"/>
      <c r="D57" s="403"/>
      <c r="E57" s="403"/>
      <c r="F57" s="403"/>
      <c r="G57" s="405"/>
      <c r="H57" s="403"/>
      <c r="I57" s="405"/>
      <c r="J57" s="403"/>
      <c r="K57" s="403"/>
    </row>
    <row r="58" spans="3:11">
      <c r="C58" s="1"/>
      <c r="D58" s="446" t="s">
        <v>514</v>
      </c>
      <c r="E58" s="446"/>
      <c r="F58" s="1"/>
      <c r="G58" s="399">
        <v>6609561.853441312</v>
      </c>
      <c r="H58" s="1"/>
      <c r="I58" s="438">
        <v>0.92254790370556483</v>
      </c>
      <c r="J58" s="1"/>
      <c r="K58" s="1"/>
    </row>
    <row r="59" spans="3:11" ht="5.0999999999999996" customHeight="1">
      <c r="C59" s="1"/>
      <c r="D59" s="1"/>
      <c r="E59" s="1"/>
      <c r="F59" s="1"/>
      <c r="G59" s="1"/>
      <c r="H59" s="1"/>
      <c r="I59" s="1"/>
      <c r="J59" s="1"/>
      <c r="K59" s="1"/>
    </row>
    <row r="60" spans="3:11">
      <c r="C60" s="1"/>
      <c r="D60" s="446" t="s">
        <v>518</v>
      </c>
      <c r="E60" s="446"/>
      <c r="F60" s="1"/>
      <c r="G60" s="406">
        <v>500000</v>
      </c>
      <c r="H60" s="1"/>
      <c r="I60" s="438">
        <v>0.2</v>
      </c>
      <c r="J60" s="1"/>
      <c r="K60" s="1"/>
    </row>
    <row r="61" spans="3:11" ht="5.0999999999999996" customHeight="1">
      <c r="C61" s="1"/>
      <c r="D61" s="1"/>
      <c r="E61" s="1"/>
      <c r="F61" s="1"/>
      <c r="G61" s="1"/>
      <c r="H61" s="1"/>
      <c r="I61" s="1"/>
      <c r="J61" s="1"/>
      <c r="K61" s="1"/>
    </row>
    <row r="62" spans="3:11">
      <c r="C62" s="1"/>
      <c r="D62" s="446" t="s">
        <v>519</v>
      </c>
      <c r="E62" s="446"/>
      <c r="F62" s="1"/>
      <c r="G62" s="407">
        <f>(_xlfn.NORM.DIST(0,G50,G54,1))</f>
        <v>0.35298549205828589</v>
      </c>
      <c r="H62" s="1"/>
      <c r="I62" s="408">
        <f>(_xlfn.NORM.DIST(0,I50,I54,1))</f>
        <v>0.12215004398673562</v>
      </c>
      <c r="J62" s="1"/>
      <c r="K62" s="1"/>
    </row>
    <row r="63" spans="3:11" ht="5.0999999999999996" customHeight="1">
      <c r="C63" s="1"/>
      <c r="D63" s="1"/>
      <c r="E63" s="1"/>
      <c r="F63" s="1"/>
      <c r="G63" s="1"/>
      <c r="H63" s="1"/>
      <c r="I63" s="1"/>
      <c r="J63" s="1"/>
      <c r="K63" s="1"/>
    </row>
    <row r="64" spans="3:11">
      <c r="C64" s="1"/>
      <c r="D64" s="446" t="s">
        <v>517</v>
      </c>
      <c r="E64" s="446"/>
      <c r="F64" s="1"/>
      <c r="G64" s="407">
        <f xml:space="preserve"> 1-(_xlfn.NORM.DIST(G60,G50,G54,1))</f>
        <v>0.51669683314410697</v>
      </c>
      <c r="H64" s="1"/>
      <c r="I64" s="408">
        <f xml:space="preserve"> 1-(_xlfn.NORM.DIST(I60,I50,I54,1))</f>
        <v>0.55943078378059241</v>
      </c>
      <c r="J64" s="1"/>
      <c r="K64" s="1"/>
    </row>
    <row r="65" spans="3:11" ht="5.0999999999999996" customHeight="1" thickBot="1">
      <c r="C65" s="409"/>
      <c r="D65" s="409"/>
      <c r="E65" s="409"/>
      <c r="F65" s="409"/>
      <c r="G65" s="409"/>
      <c r="H65" s="409"/>
      <c r="I65" s="409"/>
      <c r="J65" s="409"/>
      <c r="K65" s="409"/>
    </row>
    <row r="66" spans="3:11" ht="15.75" thickTop="1">
      <c r="C66" s="1"/>
      <c r="D66" s="1"/>
      <c r="E66" s="1"/>
      <c r="F66" s="1"/>
      <c r="G66" s="1"/>
      <c r="H66" s="1"/>
      <c r="I66" s="1"/>
      <c r="J66" s="1"/>
      <c r="K66" s="1"/>
    </row>
  </sheetData>
  <mergeCells count="8">
    <mergeCell ref="D64:E64"/>
    <mergeCell ref="D62:E62"/>
    <mergeCell ref="D50:E50"/>
    <mergeCell ref="D52:E52"/>
    <mergeCell ref="D54:E54"/>
    <mergeCell ref="D56:E56"/>
    <mergeCell ref="D58:E58"/>
    <mergeCell ref="D60:E60"/>
  </mergeCells>
  <pageMargins left="0.7" right="0.7" top="0.75" bottom="0.75" header="0.3" footer="0.3"/>
  <pageSetup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80"/>
  <sheetViews>
    <sheetView showGridLines="0" showRowColHeaders="0" zoomScale="85" zoomScaleNormal="85" workbookViewId="0">
      <pane ySplit="2" topLeftCell="A3" activePane="bottomLeft" state="frozen"/>
      <selection pane="bottomLeft" activeCell="A3" sqref="A3"/>
    </sheetView>
  </sheetViews>
  <sheetFormatPr baseColWidth="10" defaultRowHeight="15"/>
  <cols>
    <col min="1" max="1" width="5.5703125" customWidth="1"/>
    <col min="3" max="4" width="13.140625" bestFit="1" customWidth="1"/>
    <col min="6" max="6" width="14.42578125" customWidth="1"/>
    <col min="10" max="10" width="26.5703125" customWidth="1"/>
  </cols>
  <sheetData>
    <row r="2" spans="2:13" ht="31.5">
      <c r="B2" s="362" t="s">
        <v>278</v>
      </c>
      <c r="D2" s="363"/>
      <c r="E2" s="361"/>
      <c r="F2" s="361"/>
      <c r="G2" s="361"/>
      <c r="H2" s="361"/>
      <c r="I2" s="361"/>
    </row>
    <row r="3" spans="2:13" ht="11.1" customHeight="1">
      <c r="B3" s="364"/>
      <c r="C3" s="364"/>
      <c r="D3" s="364"/>
      <c r="E3" s="364"/>
      <c r="F3" s="364"/>
      <c r="G3" s="364"/>
      <c r="H3" s="364"/>
      <c r="I3" s="364"/>
    </row>
    <row r="4" spans="2:13">
      <c r="B4" t="s">
        <v>302</v>
      </c>
    </row>
    <row r="5" spans="2:13">
      <c r="C5" t="s">
        <v>303</v>
      </c>
    </row>
    <row r="6" spans="2:13">
      <c r="C6" t="s">
        <v>304</v>
      </c>
    </row>
    <row r="7" spans="2:13">
      <c r="C7" t="s">
        <v>323</v>
      </c>
    </row>
    <row r="8" spans="2:13" ht="10.5" customHeight="1"/>
    <row r="9" spans="2:13">
      <c r="B9" s="365"/>
      <c r="C9" s="366" t="s">
        <v>324</v>
      </c>
      <c r="D9" s="365"/>
      <c r="E9" s="365"/>
      <c r="F9" s="365"/>
      <c r="G9" s="365"/>
      <c r="H9" s="365"/>
      <c r="I9" s="365"/>
      <c r="J9" s="365"/>
      <c r="K9" s="365"/>
      <c r="L9" s="365"/>
      <c r="M9" s="365"/>
    </row>
    <row r="10" spans="2:13">
      <c r="F10" s="358"/>
    </row>
    <row r="11" spans="2:13">
      <c r="F11" s="359"/>
      <c r="J11" s="360" t="s">
        <v>327</v>
      </c>
      <c r="K11" s="360" t="s">
        <v>328</v>
      </c>
    </row>
    <row r="12" spans="2:13">
      <c r="J12" t="s">
        <v>329</v>
      </c>
      <c r="K12" t="s">
        <v>330</v>
      </c>
    </row>
    <row r="14" spans="2:13">
      <c r="J14" s="360" t="s">
        <v>331</v>
      </c>
    </row>
    <row r="15" spans="2:13">
      <c r="J15" t="s">
        <v>332</v>
      </c>
      <c r="K15">
        <f xml:space="preserve"> 2</f>
        <v>2</v>
      </c>
    </row>
    <row r="16" spans="2:13">
      <c r="J16" t="s">
        <v>333</v>
      </c>
      <c r="K16">
        <f xml:space="preserve"> -1</f>
        <v>-1</v>
      </c>
    </row>
    <row r="17" spans="3:11">
      <c r="J17" t="s">
        <v>334</v>
      </c>
      <c r="K17" t="s">
        <v>335</v>
      </c>
    </row>
    <row r="18" spans="3:11">
      <c r="C18" s="360" t="s">
        <v>326</v>
      </c>
      <c r="J18" t="s">
        <v>336</v>
      </c>
      <c r="K18" t="s">
        <v>337</v>
      </c>
    </row>
    <row r="19" spans="3:11">
      <c r="C19" t="s">
        <v>325</v>
      </c>
    </row>
    <row r="20" spans="3:11">
      <c r="C20" s="367">
        <v>514000</v>
      </c>
      <c r="D20" s="367">
        <v>183000</v>
      </c>
      <c r="J20" s="360" t="s">
        <v>338</v>
      </c>
    </row>
    <row r="21" spans="3:11">
      <c r="J21" t="s">
        <v>339</v>
      </c>
      <c r="K21" t="s">
        <v>340</v>
      </c>
    </row>
    <row r="22" spans="3:11">
      <c r="J22" t="s">
        <v>336</v>
      </c>
      <c r="K22" t="s">
        <v>341</v>
      </c>
    </row>
    <row r="24" spans="3:11">
      <c r="J24" s="360" t="s">
        <v>342</v>
      </c>
    </row>
    <row r="25" spans="3:11">
      <c r="J25" t="s">
        <v>343</v>
      </c>
      <c r="K25">
        <f xml:space="preserve"> 24</f>
        <v>24</v>
      </c>
    </row>
    <row r="26" spans="3:11">
      <c r="J26" t="s">
        <v>344</v>
      </c>
      <c r="K26" t="s">
        <v>345</v>
      </c>
    </row>
    <row r="27" spans="3:11">
      <c r="J27" t="s">
        <v>346</v>
      </c>
      <c r="K27" t="s">
        <v>347</v>
      </c>
    </row>
    <row r="28" spans="3:11">
      <c r="J28" t="s">
        <v>348</v>
      </c>
      <c r="K28" t="s">
        <v>349</v>
      </c>
    </row>
    <row r="29" spans="3:11">
      <c r="J29" t="s">
        <v>350</v>
      </c>
      <c r="K29" t="s">
        <v>351</v>
      </c>
    </row>
    <row r="31" spans="3:11">
      <c r="J31" s="360" t="s">
        <v>352</v>
      </c>
    </row>
    <row r="32" spans="3:11">
      <c r="J32" t="s">
        <v>353</v>
      </c>
      <c r="K32" t="s">
        <v>354</v>
      </c>
    </row>
    <row r="33" spans="2:13">
      <c r="J33" t="s">
        <v>355</v>
      </c>
      <c r="K33">
        <f xml:space="preserve"> 5</f>
        <v>5</v>
      </c>
    </row>
    <row r="35" spans="2:13">
      <c r="B35" s="365"/>
      <c r="C35" s="366" t="s">
        <v>357</v>
      </c>
      <c r="D35" s="365"/>
      <c r="E35" s="365"/>
      <c r="F35" s="365"/>
      <c r="G35" s="365"/>
      <c r="H35" s="365"/>
      <c r="I35" s="365"/>
      <c r="J35" s="365"/>
      <c r="K35" s="365"/>
      <c r="L35" s="365"/>
      <c r="M35" s="365"/>
    </row>
    <row r="37" spans="2:13">
      <c r="J37" s="360" t="s">
        <v>327</v>
      </c>
      <c r="K37" s="360" t="s">
        <v>371</v>
      </c>
    </row>
    <row r="39" spans="2:13">
      <c r="J39" s="360" t="s">
        <v>331</v>
      </c>
    </row>
    <row r="40" spans="2:13">
      <c r="J40" t="s">
        <v>332</v>
      </c>
      <c r="K40">
        <f xml:space="preserve"> 3</f>
        <v>3</v>
      </c>
    </row>
    <row r="41" spans="2:13">
      <c r="J41" t="s">
        <v>333</v>
      </c>
      <c r="K41">
        <f xml:space="preserve"> 0</f>
        <v>0</v>
      </c>
    </row>
    <row r="42" spans="2:13">
      <c r="J42" t="s">
        <v>334</v>
      </c>
      <c r="K42" t="s">
        <v>372</v>
      </c>
    </row>
    <row r="43" spans="2:13">
      <c r="J43" t="s">
        <v>336</v>
      </c>
      <c r="K43" t="s">
        <v>337</v>
      </c>
    </row>
    <row r="45" spans="2:13">
      <c r="C45" s="360" t="s">
        <v>326</v>
      </c>
      <c r="J45" s="360" t="s">
        <v>342</v>
      </c>
    </row>
    <row r="46" spans="2:13">
      <c r="C46" t="s">
        <v>370</v>
      </c>
      <c r="J46" t="s">
        <v>343</v>
      </c>
      <c r="K46">
        <f xml:space="preserve"> 24</f>
        <v>24</v>
      </c>
    </row>
    <row r="47" spans="2:13">
      <c r="J47" t="s">
        <v>344</v>
      </c>
      <c r="K47">
        <f xml:space="preserve"> 52</f>
        <v>52</v>
      </c>
    </row>
    <row r="48" spans="2:13">
      <c r="J48" t="s">
        <v>346</v>
      </c>
      <c r="K48">
        <f xml:space="preserve"> 70</f>
        <v>70</v>
      </c>
    </row>
    <row r="49" spans="2:13">
      <c r="J49" t="s">
        <v>348</v>
      </c>
      <c r="K49" t="s">
        <v>356</v>
      </c>
    </row>
    <row r="50" spans="2:13">
      <c r="J50" t="s">
        <v>350</v>
      </c>
      <c r="K50" t="s">
        <v>373</v>
      </c>
    </row>
    <row r="52" spans="2:13">
      <c r="J52" s="360" t="s">
        <v>352</v>
      </c>
    </row>
    <row r="53" spans="2:13">
      <c r="J53" t="s">
        <v>353</v>
      </c>
      <c r="K53" t="s">
        <v>374</v>
      </c>
    </row>
    <row r="54" spans="2:13">
      <c r="J54" t="s">
        <v>355</v>
      </c>
      <c r="K54">
        <f xml:space="preserve"> 19</f>
        <v>19</v>
      </c>
    </row>
    <row r="56" spans="2:13">
      <c r="B56" s="365"/>
      <c r="C56" s="366" t="s">
        <v>358</v>
      </c>
      <c r="D56" s="365"/>
      <c r="E56" s="365"/>
      <c r="F56" s="365"/>
      <c r="G56" s="365"/>
      <c r="H56" s="365"/>
      <c r="I56" s="365"/>
      <c r="J56" s="365"/>
      <c r="K56" s="365"/>
      <c r="L56" s="365"/>
      <c r="M56" s="365"/>
    </row>
    <row r="58" spans="2:13">
      <c r="J58" s="360" t="s">
        <v>327</v>
      </c>
      <c r="K58" s="360" t="s">
        <v>360</v>
      </c>
    </row>
    <row r="59" spans="2:13">
      <c r="J59" t="s">
        <v>329</v>
      </c>
      <c r="K59" t="s">
        <v>361</v>
      </c>
    </row>
    <row r="61" spans="2:13">
      <c r="J61" s="360" t="s">
        <v>331</v>
      </c>
    </row>
    <row r="62" spans="2:13">
      <c r="J62" t="s">
        <v>332</v>
      </c>
      <c r="K62">
        <f xml:space="preserve"> 3</f>
        <v>3</v>
      </c>
    </row>
    <row r="63" spans="2:13">
      <c r="J63" t="s">
        <v>333</v>
      </c>
      <c r="K63">
        <f xml:space="preserve"> 1</f>
        <v>1</v>
      </c>
    </row>
    <row r="64" spans="2:13">
      <c r="J64" t="s">
        <v>334</v>
      </c>
      <c r="K64" t="s">
        <v>362</v>
      </c>
    </row>
    <row r="65" spans="3:11">
      <c r="J65" t="s">
        <v>336</v>
      </c>
      <c r="K65" t="s">
        <v>363</v>
      </c>
    </row>
    <row r="67" spans="3:11">
      <c r="J67" s="360" t="s">
        <v>338</v>
      </c>
    </row>
    <row r="68" spans="3:11">
      <c r="C68" s="360" t="s">
        <v>326</v>
      </c>
      <c r="J68" t="s">
        <v>339</v>
      </c>
      <c r="K68" t="s">
        <v>364</v>
      </c>
    </row>
    <row r="69" spans="3:11">
      <c r="C69" t="s">
        <v>359</v>
      </c>
      <c r="J69" t="s">
        <v>336</v>
      </c>
      <c r="K69" t="s">
        <v>341</v>
      </c>
    </row>
    <row r="70" spans="3:11">
      <c r="C70" s="367">
        <v>10200</v>
      </c>
    </row>
    <row r="71" spans="3:11">
      <c r="C71" s="367">
        <v>18800</v>
      </c>
      <c r="J71" s="360" t="s">
        <v>342</v>
      </c>
    </row>
    <row r="72" spans="3:11">
      <c r="C72" s="367">
        <v>96200</v>
      </c>
      <c r="J72" t="s">
        <v>343</v>
      </c>
      <c r="K72">
        <f xml:space="preserve"> 24</f>
        <v>24</v>
      </c>
    </row>
    <row r="73" spans="3:11">
      <c r="C73" t="s">
        <v>522</v>
      </c>
      <c r="J73" t="s">
        <v>344</v>
      </c>
      <c r="K73" t="s">
        <v>365</v>
      </c>
    </row>
    <row r="74" spans="3:11">
      <c r="C74" t="s">
        <v>523</v>
      </c>
      <c r="J74" t="s">
        <v>346</v>
      </c>
      <c r="K74" t="s">
        <v>366</v>
      </c>
    </row>
    <row r="75" spans="3:11">
      <c r="J75" t="s">
        <v>348</v>
      </c>
      <c r="K75" t="s">
        <v>367</v>
      </c>
    </row>
    <row r="76" spans="3:11">
      <c r="J76" t="s">
        <v>350</v>
      </c>
      <c r="K76" t="s">
        <v>368</v>
      </c>
    </row>
    <row r="78" spans="3:11">
      <c r="J78" s="360" t="s">
        <v>352</v>
      </c>
    </row>
    <row r="79" spans="3:11">
      <c r="J79" t="s">
        <v>353</v>
      </c>
      <c r="K79" t="s">
        <v>369</v>
      </c>
    </row>
    <row r="80" spans="3:11">
      <c r="J80" t="s">
        <v>355</v>
      </c>
      <c r="K80">
        <f xml:space="preserve"> 5</f>
        <v>5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002"/>
  <sheetViews>
    <sheetView showGridLines="0" showRowColHeaders="0" workbookViewId="0">
      <selection sqref="A1:B1"/>
    </sheetView>
  </sheetViews>
  <sheetFormatPr baseColWidth="10" defaultColWidth="11.42578125" defaultRowHeight="15"/>
  <cols>
    <col min="1" max="2" width="20.7109375" style="380" customWidth="1"/>
    <col min="3" max="6" width="11.42578125" style="373"/>
    <col min="7" max="7" width="15.140625" style="373" customWidth="1"/>
    <col min="8" max="16384" width="11.42578125" style="373"/>
  </cols>
  <sheetData>
    <row r="1" spans="1:21" ht="15.75" thickBot="1">
      <c r="A1" s="447" t="s">
        <v>378</v>
      </c>
      <c r="B1" s="447"/>
      <c r="K1" s="374" t="s">
        <v>494</v>
      </c>
      <c r="O1" s="390" t="s">
        <v>499</v>
      </c>
      <c r="P1" s="389"/>
    </row>
    <row r="2" spans="1:21">
      <c r="A2" s="375"/>
      <c r="B2" s="375"/>
    </row>
    <row r="3" spans="1:21">
      <c r="A3" s="376" t="s">
        <v>379</v>
      </c>
      <c r="B3" s="377" t="s">
        <v>381</v>
      </c>
      <c r="K3" s="373">
        <v>191944.66639876971</v>
      </c>
      <c r="O3" s="374" t="s">
        <v>500</v>
      </c>
      <c r="P3" s="374"/>
      <c r="Q3" s="374" t="s">
        <v>501</v>
      </c>
      <c r="R3" s="374"/>
      <c r="S3" s="374" t="s">
        <v>500</v>
      </c>
      <c r="T3" s="374"/>
      <c r="U3" s="374" t="s">
        <v>502</v>
      </c>
    </row>
    <row r="4" spans="1:21" ht="15.75" thickBot="1">
      <c r="A4" s="378" t="s">
        <v>380</v>
      </c>
      <c r="B4" s="379" t="s">
        <v>382</v>
      </c>
      <c r="K4" s="373">
        <v>583835.94617419899</v>
      </c>
      <c r="O4" s="389" t="s">
        <v>498</v>
      </c>
      <c r="Q4" s="373">
        <v>9.5789885600000009</v>
      </c>
      <c r="S4" s="389" t="s">
        <v>498</v>
      </c>
      <c r="U4" s="373">
        <v>0.24601613999999999</v>
      </c>
    </row>
    <row r="5" spans="1:21" ht="15.75" thickBot="1">
      <c r="K5" s="373">
        <v>4106430.2197164511</v>
      </c>
      <c r="O5" s="389" t="s">
        <v>497</v>
      </c>
      <c r="Q5" s="373">
        <v>196766.26132543999</v>
      </c>
      <c r="S5" s="389" t="s">
        <v>497</v>
      </c>
      <c r="U5" s="373">
        <v>0.4334731</v>
      </c>
    </row>
    <row r="6" spans="1:21" ht="15.75" thickBot="1">
      <c r="A6" s="447" t="s">
        <v>383</v>
      </c>
      <c r="B6" s="447"/>
      <c r="K6" s="373">
        <v>2099617.2659518635</v>
      </c>
      <c r="O6" s="389" t="s">
        <v>496</v>
      </c>
      <c r="Q6" s="373">
        <v>-207179.18747941</v>
      </c>
      <c r="S6" s="389" t="s">
        <v>496</v>
      </c>
      <c r="U6" s="373">
        <v>-0.84241374000000002</v>
      </c>
    </row>
    <row r="7" spans="1:21">
      <c r="A7" s="375" t="s">
        <v>384</v>
      </c>
      <c r="B7" s="375">
        <v>10000</v>
      </c>
      <c r="K7" s="373">
        <v>640692.08202662203</v>
      </c>
    </row>
    <row r="8" spans="1:21">
      <c r="A8" s="377" t="s">
        <v>385</v>
      </c>
      <c r="B8" s="431">
        <v>-3251140.7405925812</v>
      </c>
      <c r="K8" s="373">
        <v>2680639.8667034553</v>
      </c>
    </row>
    <row r="9" spans="1:21">
      <c r="A9" s="377" t="s">
        <v>386</v>
      </c>
      <c r="B9" s="431">
        <v>562409.09502147441</v>
      </c>
      <c r="K9" s="373">
        <v>2132390.8671537451</v>
      </c>
    </row>
    <row r="10" spans="1:21">
      <c r="A10" s="377" t="s">
        <v>387</v>
      </c>
      <c r="B10" s="431">
        <v>6609561.853441312</v>
      </c>
      <c r="K10" s="373">
        <v>598072.17839032388</v>
      </c>
    </row>
    <row r="11" spans="1:21">
      <c r="A11" s="377" t="s">
        <v>388</v>
      </c>
      <c r="B11" s="431">
        <v>520817.71206589742</v>
      </c>
      <c r="K11" s="373">
        <v>-891656.30233708664</v>
      </c>
    </row>
    <row r="12" spans="1:21">
      <c r="A12" s="377" t="s">
        <v>389</v>
      </c>
      <c r="B12" s="377">
        <v>2222255506955.729</v>
      </c>
      <c r="K12" s="373">
        <v>-2463096.9659404811</v>
      </c>
    </row>
    <row r="13" spans="1:21">
      <c r="A13" s="377" t="s">
        <v>390</v>
      </c>
      <c r="B13" s="431">
        <v>1490723.1489970661</v>
      </c>
      <c r="K13" s="373">
        <v>1356766.01572458</v>
      </c>
    </row>
    <row r="14" spans="1:21">
      <c r="A14" s="377" t="s">
        <v>391</v>
      </c>
      <c r="B14" s="377">
        <v>9860702.5940338932</v>
      </c>
      <c r="K14" s="373">
        <v>-1834109.8466137801</v>
      </c>
    </row>
    <row r="15" spans="1:21">
      <c r="A15" s="377" t="s">
        <v>392</v>
      </c>
      <c r="B15" s="377">
        <v>-0.33886952979648122</v>
      </c>
      <c r="K15" s="373">
        <v>-1226707.9400184043</v>
      </c>
    </row>
    <row r="16" spans="1:21">
      <c r="A16" s="377" t="s">
        <v>393</v>
      </c>
      <c r="B16" s="377">
        <v>0.16639806206640209</v>
      </c>
      <c r="K16" s="373">
        <v>1395837.5203131905</v>
      </c>
    </row>
    <row r="17" spans="1:11">
      <c r="A17" s="377" t="s">
        <v>394</v>
      </c>
      <c r="B17" s="381">
        <v>2.6506028479858528</v>
      </c>
      <c r="K17" s="373">
        <v>-634393.32332705869</v>
      </c>
    </row>
    <row r="18" spans="1:11">
      <c r="A18" s="377" t="s">
        <v>395</v>
      </c>
      <c r="B18" s="377">
        <v>-2517596.4460898312</v>
      </c>
      <c r="K18" s="373">
        <v>187621.77284976281</v>
      </c>
    </row>
    <row r="19" spans="1:11">
      <c r="A19" s="377" t="s">
        <v>396</v>
      </c>
      <c r="B19" s="377">
        <v>-2229657.931527175</v>
      </c>
      <c r="K19" s="373">
        <v>-1498213.3089610583</v>
      </c>
    </row>
    <row r="20" spans="1:11">
      <c r="A20" s="377" t="s">
        <v>397</v>
      </c>
      <c r="B20" s="377">
        <v>-2064025.8385236145</v>
      </c>
      <c r="K20" s="373">
        <v>932495.6588286499</v>
      </c>
    </row>
    <row r="21" spans="1:11">
      <c r="A21" s="377" t="s">
        <v>398</v>
      </c>
      <c r="B21" s="377">
        <v>-1926057.6803873768</v>
      </c>
      <c r="K21" s="373">
        <v>-1191547.3802264449</v>
      </c>
    </row>
    <row r="22" spans="1:11">
      <c r="A22" s="377" t="s">
        <v>399</v>
      </c>
      <c r="B22" s="377">
        <v>-1813046.9601205927</v>
      </c>
      <c r="K22" s="373">
        <v>-1375184.4018436605</v>
      </c>
    </row>
    <row r="23" spans="1:11">
      <c r="A23" s="377" t="s">
        <v>400</v>
      </c>
      <c r="B23" s="377">
        <v>-1716691.931903051</v>
      </c>
      <c r="K23" s="373">
        <v>2292921.8260099608</v>
      </c>
    </row>
    <row r="24" spans="1:11">
      <c r="A24" s="377" t="s">
        <v>401</v>
      </c>
      <c r="B24" s="377">
        <v>-1615491.5580931481</v>
      </c>
      <c r="K24" s="373">
        <v>2127571.8879364012</v>
      </c>
    </row>
    <row r="25" spans="1:11">
      <c r="A25" s="377" t="s">
        <v>402</v>
      </c>
      <c r="B25" s="377">
        <v>-1530428.853122259</v>
      </c>
      <c r="K25" s="373">
        <v>698310.35540316883</v>
      </c>
    </row>
    <row r="26" spans="1:11">
      <c r="A26" s="377" t="s">
        <v>403</v>
      </c>
      <c r="B26" s="377">
        <v>-1449252.267794796</v>
      </c>
      <c r="K26" s="373">
        <v>-1370676.1120827142</v>
      </c>
    </row>
    <row r="27" spans="1:11">
      <c r="A27" s="377" t="s">
        <v>404</v>
      </c>
      <c r="B27" s="377">
        <v>-1376144.6747260671</v>
      </c>
      <c r="K27" s="373">
        <v>-868438.99527631537</v>
      </c>
    </row>
    <row r="28" spans="1:11">
      <c r="A28" s="377" t="s">
        <v>405</v>
      </c>
      <c r="B28" s="377">
        <v>-1319376.3640796687</v>
      </c>
      <c r="K28" s="373">
        <v>774164.95725001837</v>
      </c>
    </row>
    <row r="29" spans="1:11">
      <c r="A29" s="377" t="s">
        <v>406</v>
      </c>
      <c r="B29" s="377">
        <v>-1243558.7436258751</v>
      </c>
      <c r="K29" s="373">
        <v>616932.53021174134</v>
      </c>
    </row>
    <row r="30" spans="1:11">
      <c r="A30" s="377" t="s">
        <v>407</v>
      </c>
      <c r="B30" s="377">
        <v>-1176517.0112794349</v>
      </c>
      <c r="K30" s="373">
        <v>2356293.2707653474</v>
      </c>
    </row>
    <row r="31" spans="1:11">
      <c r="A31" s="377" t="s">
        <v>408</v>
      </c>
      <c r="B31" s="377">
        <v>-1118772.8154431903</v>
      </c>
      <c r="K31" s="373">
        <v>-919671.88152366597</v>
      </c>
    </row>
    <row r="32" spans="1:11">
      <c r="A32" s="377" t="s">
        <v>409</v>
      </c>
      <c r="B32" s="377">
        <v>-1047616.0100970201</v>
      </c>
      <c r="K32" s="373">
        <v>2817125.2701022401</v>
      </c>
    </row>
    <row r="33" spans="1:11">
      <c r="A33" s="377" t="s">
        <v>410</v>
      </c>
      <c r="B33" s="377">
        <v>-989165.28232852474</v>
      </c>
      <c r="K33" s="373">
        <v>1493.1185024017468</v>
      </c>
    </row>
    <row r="34" spans="1:11">
      <c r="A34" s="377" t="s">
        <v>411</v>
      </c>
      <c r="B34" s="377">
        <v>-929610.40786723571</v>
      </c>
      <c r="K34" s="373">
        <v>343312.8408373394</v>
      </c>
    </row>
    <row r="35" spans="1:11">
      <c r="A35" s="377" t="s">
        <v>412</v>
      </c>
      <c r="B35" s="377">
        <v>-868447.69953080919</v>
      </c>
      <c r="K35" s="373">
        <v>2369488.8038865644</v>
      </c>
    </row>
    <row r="36" spans="1:11">
      <c r="A36" s="377" t="s">
        <v>413</v>
      </c>
      <c r="B36" s="377">
        <v>-810865.529976964</v>
      </c>
      <c r="K36" s="373">
        <v>3137811.872232018</v>
      </c>
    </row>
    <row r="37" spans="1:11">
      <c r="A37" s="377" t="s">
        <v>414</v>
      </c>
      <c r="B37" s="377">
        <v>-756672.35458959034</v>
      </c>
      <c r="K37" s="373">
        <v>-760718.16504178906</v>
      </c>
    </row>
    <row r="38" spans="1:11">
      <c r="A38" s="377" t="s">
        <v>415</v>
      </c>
      <c r="B38" s="377">
        <v>-714362.22770901478</v>
      </c>
      <c r="K38" s="373">
        <v>-479657.85287645995</v>
      </c>
    </row>
    <row r="39" spans="1:11">
      <c r="A39" s="377" t="s">
        <v>416</v>
      </c>
      <c r="B39" s="377">
        <v>-665750.57596014021</v>
      </c>
      <c r="K39" s="373">
        <v>-350610.07435918646</v>
      </c>
    </row>
    <row r="40" spans="1:11">
      <c r="A40" s="377" t="s">
        <v>417</v>
      </c>
      <c r="B40" s="377">
        <v>-611837.51901298901</v>
      </c>
      <c r="K40" s="373">
        <v>3236065.8948070593</v>
      </c>
    </row>
    <row r="41" spans="1:11">
      <c r="A41" s="377" t="s">
        <v>418</v>
      </c>
      <c r="B41" s="377">
        <v>-562345.29415157973</v>
      </c>
      <c r="K41" s="373">
        <v>1061796.483878108</v>
      </c>
    </row>
    <row r="42" spans="1:11">
      <c r="A42" s="377" t="s">
        <v>419</v>
      </c>
      <c r="B42" s="377">
        <v>-511657.40202239348</v>
      </c>
      <c r="K42" s="373">
        <v>-2851074.5542017347</v>
      </c>
    </row>
    <row r="43" spans="1:11">
      <c r="A43" s="377" t="s">
        <v>420</v>
      </c>
      <c r="B43" s="377">
        <v>-465300.80961774406</v>
      </c>
      <c r="K43" s="373">
        <v>3180687.7168418644</v>
      </c>
    </row>
    <row r="44" spans="1:11">
      <c r="A44" s="377" t="s">
        <v>421</v>
      </c>
      <c r="B44" s="377">
        <v>-411476.10580091982</v>
      </c>
      <c r="K44" s="373">
        <v>-1298105.963040554</v>
      </c>
    </row>
    <row r="45" spans="1:11">
      <c r="A45" s="377" t="s">
        <v>422</v>
      </c>
      <c r="B45" s="377">
        <v>-363959.11231953546</v>
      </c>
      <c r="K45" s="373">
        <v>2526472.0585822184</v>
      </c>
    </row>
    <row r="46" spans="1:11">
      <c r="A46" s="377" t="s">
        <v>423</v>
      </c>
      <c r="B46" s="377">
        <v>-342696.88251014851</v>
      </c>
      <c r="K46" s="373">
        <v>2235797.8237050371</v>
      </c>
    </row>
    <row r="47" spans="1:11">
      <c r="A47" s="377" t="s">
        <v>424</v>
      </c>
      <c r="B47" s="377">
        <v>-312934.51546125649</v>
      </c>
      <c r="K47" s="373">
        <v>3643526.8184128813</v>
      </c>
    </row>
    <row r="48" spans="1:11">
      <c r="A48" s="377" t="s">
        <v>425</v>
      </c>
      <c r="B48" s="377">
        <v>-279660.05394574889</v>
      </c>
      <c r="K48" s="373">
        <v>1170355.0560409424</v>
      </c>
    </row>
    <row r="49" spans="1:11">
      <c r="A49" s="377" t="s">
        <v>426</v>
      </c>
      <c r="B49" s="377">
        <v>-243396.80143220039</v>
      </c>
      <c r="K49" s="373">
        <v>1413635.6968364145</v>
      </c>
    </row>
    <row r="50" spans="1:11">
      <c r="A50" s="377" t="s">
        <v>427</v>
      </c>
      <c r="B50" s="377">
        <v>-206979.87504170337</v>
      </c>
      <c r="K50" s="373">
        <v>-359844.16009082831</v>
      </c>
    </row>
    <row r="51" spans="1:11">
      <c r="A51" s="377" t="s">
        <v>428</v>
      </c>
      <c r="B51" s="377">
        <v>-163122.49195033195</v>
      </c>
      <c r="K51" s="373">
        <v>-368350.21225148067</v>
      </c>
    </row>
    <row r="52" spans="1:11">
      <c r="A52" s="377" t="s">
        <v>429</v>
      </c>
      <c r="B52" s="377">
        <v>-128183.70801910936</v>
      </c>
      <c r="K52" s="373">
        <v>-2131708.954861721</v>
      </c>
    </row>
    <row r="53" spans="1:11">
      <c r="A53" s="377" t="s">
        <v>430</v>
      </c>
      <c r="B53" s="377">
        <v>-81389.97531644706</v>
      </c>
      <c r="K53" s="373">
        <v>368621.21529870317</v>
      </c>
    </row>
    <row r="54" spans="1:11">
      <c r="A54" s="377" t="s">
        <v>431</v>
      </c>
      <c r="B54" s="377">
        <v>-37816.25785663032</v>
      </c>
      <c r="K54" s="373">
        <v>1212864.7117989531</v>
      </c>
    </row>
    <row r="55" spans="1:11">
      <c r="A55" s="377" t="s">
        <v>432</v>
      </c>
      <c r="B55" s="377">
        <v>8652.0197239328209</v>
      </c>
      <c r="K55" s="373">
        <v>-740527.89712200139</v>
      </c>
    </row>
    <row r="56" spans="1:11">
      <c r="A56" s="377" t="s">
        <v>433</v>
      </c>
      <c r="B56" s="377">
        <v>55054.470326049908</v>
      </c>
      <c r="K56" s="373">
        <v>-555632.24435562594</v>
      </c>
    </row>
    <row r="57" spans="1:11">
      <c r="A57" s="377" t="s">
        <v>434</v>
      </c>
      <c r="B57" s="377">
        <v>101775.8151045892</v>
      </c>
      <c r="K57" s="373">
        <v>1062568.1188643223</v>
      </c>
    </row>
    <row r="58" spans="1:11">
      <c r="A58" s="377" t="s">
        <v>435</v>
      </c>
      <c r="B58" s="377">
        <v>145162.90633484285</v>
      </c>
      <c r="K58" s="373">
        <v>1683011.540076182</v>
      </c>
    </row>
    <row r="59" spans="1:11">
      <c r="A59" s="377" t="s">
        <v>436</v>
      </c>
      <c r="B59" s="377">
        <v>191671.9953016798</v>
      </c>
      <c r="K59" s="373">
        <v>1260989.7709980656</v>
      </c>
    </row>
    <row r="60" spans="1:11">
      <c r="A60" s="377" t="s">
        <v>437</v>
      </c>
      <c r="B60" s="377">
        <v>228192.1890938924</v>
      </c>
      <c r="K60" s="373">
        <v>879334.17946687504</v>
      </c>
    </row>
    <row r="61" spans="1:11">
      <c r="A61" s="377" t="s">
        <v>438</v>
      </c>
      <c r="B61" s="377">
        <v>268761.96615795838</v>
      </c>
      <c r="K61" s="373">
        <v>2499523.4529827461</v>
      </c>
    </row>
    <row r="62" spans="1:11">
      <c r="A62" s="377" t="s">
        <v>439</v>
      </c>
      <c r="B62" s="377">
        <v>307259.36033566808</v>
      </c>
      <c r="K62" s="373">
        <v>-718660.12743259396</v>
      </c>
    </row>
    <row r="63" spans="1:11">
      <c r="A63" s="377" t="s">
        <v>440</v>
      </c>
      <c r="B63" s="377">
        <v>339520.90640745737</v>
      </c>
      <c r="K63" s="373">
        <v>2189626.6071611419</v>
      </c>
    </row>
    <row r="64" spans="1:11">
      <c r="A64" s="377" t="s">
        <v>441</v>
      </c>
      <c r="B64" s="377">
        <v>389441.83150404703</v>
      </c>
      <c r="K64" s="373">
        <v>-584163.15016416309</v>
      </c>
    </row>
    <row r="65" spans="1:11">
      <c r="A65" s="377" t="s">
        <v>442</v>
      </c>
      <c r="B65" s="377">
        <v>426571.70839381195</v>
      </c>
      <c r="K65" s="373">
        <v>497221.7313686721</v>
      </c>
    </row>
    <row r="66" spans="1:11">
      <c r="A66" s="377" t="s">
        <v>443</v>
      </c>
      <c r="B66" s="377">
        <v>469324.62544822681</v>
      </c>
      <c r="K66" s="373">
        <v>229360.29939960223</v>
      </c>
    </row>
    <row r="67" spans="1:11">
      <c r="A67" s="377" t="s">
        <v>444</v>
      </c>
      <c r="B67" s="377">
        <v>520817.71206589742</v>
      </c>
      <c r="K67" s="373">
        <v>197071.69450832345</v>
      </c>
    </row>
    <row r="68" spans="1:11">
      <c r="A68" s="377" t="s">
        <v>445</v>
      </c>
      <c r="B68" s="377">
        <v>562388.03599351365</v>
      </c>
      <c r="K68" s="373">
        <v>-206223.40512230713</v>
      </c>
    </row>
    <row r="69" spans="1:11">
      <c r="A69" s="377" t="s">
        <v>446</v>
      </c>
      <c r="B69" s="377">
        <v>608281.79624200403</v>
      </c>
      <c r="K69" s="373">
        <v>2045902.780068429</v>
      </c>
    </row>
    <row r="70" spans="1:11">
      <c r="A70" s="377" t="s">
        <v>447</v>
      </c>
      <c r="B70" s="377">
        <v>643844.84279581299</v>
      </c>
      <c r="K70" s="373">
        <v>107578.99043794349</v>
      </c>
    </row>
    <row r="71" spans="1:11">
      <c r="A71" s="377" t="s">
        <v>448</v>
      </c>
      <c r="B71" s="377">
        <v>692321.58246080356</v>
      </c>
      <c r="K71" s="373">
        <v>1034794.6005655543</v>
      </c>
    </row>
    <row r="72" spans="1:11">
      <c r="A72" s="377" t="s">
        <v>449</v>
      </c>
      <c r="B72" s="377">
        <v>732920.26025185559</v>
      </c>
      <c r="K72" s="373">
        <v>-1876673.6103478037</v>
      </c>
    </row>
    <row r="73" spans="1:11">
      <c r="A73" s="377" t="s">
        <v>450</v>
      </c>
      <c r="B73" s="377">
        <v>772810.75307780341</v>
      </c>
      <c r="K73" s="373">
        <v>1631659.9160151852</v>
      </c>
    </row>
    <row r="74" spans="1:11">
      <c r="A74" s="377" t="s">
        <v>451</v>
      </c>
      <c r="B74" s="377">
        <v>818515.29365303577</v>
      </c>
      <c r="K74" s="373">
        <v>591426.9364386939</v>
      </c>
    </row>
    <row r="75" spans="1:11">
      <c r="A75" s="377" t="s">
        <v>452</v>
      </c>
      <c r="B75" s="377">
        <v>862540.90611935453</v>
      </c>
      <c r="K75" s="373">
        <v>3036134.3009315953</v>
      </c>
    </row>
    <row r="76" spans="1:11">
      <c r="A76" s="377" t="s">
        <v>453</v>
      </c>
      <c r="B76" s="377">
        <v>908908.97274862812</v>
      </c>
      <c r="K76" s="373">
        <v>81881.125331219984</v>
      </c>
    </row>
    <row r="77" spans="1:11">
      <c r="A77" s="377" t="s">
        <v>454</v>
      </c>
      <c r="B77" s="377">
        <v>946177.60650561342</v>
      </c>
      <c r="K77" s="373">
        <v>1353863.7653058583</v>
      </c>
    </row>
    <row r="78" spans="1:11">
      <c r="A78" s="377" t="s">
        <v>455</v>
      </c>
      <c r="B78" s="377">
        <v>986534.22061097168</v>
      </c>
      <c r="K78" s="373">
        <v>3626916.7461908106</v>
      </c>
    </row>
    <row r="79" spans="1:11">
      <c r="A79" s="377" t="s">
        <v>456</v>
      </c>
      <c r="B79" s="377">
        <v>1025240.5027461431</v>
      </c>
      <c r="K79" s="373">
        <v>4220611.7115877708</v>
      </c>
    </row>
    <row r="80" spans="1:11">
      <c r="A80" s="377" t="s">
        <v>457</v>
      </c>
      <c r="B80" s="377">
        <v>1071794.5562906011</v>
      </c>
      <c r="K80" s="373">
        <v>-562338.25660326844</v>
      </c>
    </row>
    <row r="81" spans="1:11">
      <c r="A81" s="377" t="s">
        <v>458</v>
      </c>
      <c r="B81" s="377">
        <v>1120680.6004163634</v>
      </c>
      <c r="K81" s="373">
        <v>1525211.9614450347</v>
      </c>
    </row>
    <row r="82" spans="1:11">
      <c r="A82" s="377" t="s">
        <v>459</v>
      </c>
      <c r="B82" s="377">
        <v>1173505.0406223128</v>
      </c>
      <c r="K82" s="373">
        <v>-1899469.137869623</v>
      </c>
    </row>
    <row r="83" spans="1:11">
      <c r="A83" s="377" t="s">
        <v>460</v>
      </c>
      <c r="B83" s="377">
        <v>1215023.8266984292</v>
      </c>
      <c r="K83" s="373">
        <v>681753.14253741386</v>
      </c>
    </row>
    <row r="84" spans="1:11">
      <c r="A84" s="377" t="s">
        <v>461</v>
      </c>
      <c r="B84" s="377">
        <v>1252765.2339254587</v>
      </c>
      <c r="K84" s="373">
        <v>399005.45230553742</v>
      </c>
    </row>
    <row r="85" spans="1:11">
      <c r="A85" s="377" t="s">
        <v>462</v>
      </c>
      <c r="B85" s="377">
        <v>1294186.833434531</v>
      </c>
      <c r="D85" s="374" t="s">
        <v>503</v>
      </c>
      <c r="G85" s="373" t="s">
        <v>510</v>
      </c>
      <c r="K85" s="373">
        <v>229369.62376145972</v>
      </c>
    </row>
    <row r="86" spans="1:11">
      <c r="A86" s="377" t="s">
        <v>463</v>
      </c>
      <c r="B86" s="377">
        <v>1346867.1504242814</v>
      </c>
      <c r="G86" s="373" t="s">
        <v>509</v>
      </c>
      <c r="H86" s="394">
        <f>1-(_xlfn.NORM.DIST(500000,B9,B13,TRUE))</f>
        <v>0.51669683314410697</v>
      </c>
      <c r="K86" s="373">
        <v>-2048193.5341902464</v>
      </c>
    </row>
    <row r="87" spans="1:11">
      <c r="A87" s="377" t="s">
        <v>464</v>
      </c>
      <c r="B87" s="377">
        <v>1388626.2789465126</v>
      </c>
      <c r="G87" s="393" t="s">
        <v>504</v>
      </c>
      <c r="H87" s="391">
        <v>0</v>
      </c>
      <c r="K87" s="373">
        <v>-931756.77872049529</v>
      </c>
    </row>
    <row r="88" spans="1:11">
      <c r="A88" s="377" t="s">
        <v>465</v>
      </c>
      <c r="B88" s="377">
        <v>1433225.5416392228</v>
      </c>
      <c r="G88" s="393" t="s">
        <v>505</v>
      </c>
      <c r="H88" s="392">
        <f>PERCENTRANK($K$3:$K$10002,H87)</f>
        <v>0.377</v>
      </c>
      <c r="K88" s="373">
        <v>765114.54681429523</v>
      </c>
    </row>
    <row r="89" spans="1:11">
      <c r="A89" s="377" t="s">
        <v>466</v>
      </c>
      <c r="B89" s="377">
        <v>1478538.3848333166</v>
      </c>
      <c r="K89" s="373">
        <v>1232684.8078598094</v>
      </c>
    </row>
    <row r="90" spans="1:11">
      <c r="A90" s="377" t="s">
        <v>467</v>
      </c>
      <c r="B90" s="377">
        <v>1526038.7063857771</v>
      </c>
      <c r="D90" s="374" t="s">
        <v>495</v>
      </c>
      <c r="K90" s="373">
        <v>-1248553.9557608445</v>
      </c>
    </row>
    <row r="91" spans="1:11" ht="15.75" thickBot="1">
      <c r="A91" s="377" t="s">
        <v>468</v>
      </c>
      <c r="B91" s="377">
        <v>1571769.1642164276</v>
      </c>
      <c r="K91" s="373">
        <v>1712308.3791494907</v>
      </c>
    </row>
    <row r="92" spans="1:11">
      <c r="A92" s="377" t="s">
        <v>469</v>
      </c>
      <c r="B92" s="377">
        <v>1621530.2593905947</v>
      </c>
      <c r="D92" s="382" t="s">
        <v>170</v>
      </c>
      <c r="E92" s="382" t="s">
        <v>376</v>
      </c>
      <c r="F92" s="382" t="s">
        <v>377</v>
      </c>
      <c r="K92" s="373">
        <v>1813308.3315147462</v>
      </c>
    </row>
    <row r="93" spans="1:11">
      <c r="A93" s="377" t="s">
        <v>470</v>
      </c>
      <c r="B93" s="377">
        <v>1668537.8050978316</v>
      </c>
      <c r="D93" s="383">
        <v>-3251140.7405925812</v>
      </c>
      <c r="E93" s="384">
        <v>1</v>
      </c>
      <c r="F93" s="385">
        <v>1E-4</v>
      </c>
      <c r="K93" s="373">
        <v>-122414.52535278397</v>
      </c>
    </row>
    <row r="94" spans="1:11">
      <c r="A94" s="377" t="s">
        <v>471</v>
      </c>
      <c r="B94" s="377">
        <v>1713407.0644885814</v>
      </c>
      <c r="D94" s="383">
        <v>-3152533.7146522421</v>
      </c>
      <c r="E94" s="384">
        <v>2</v>
      </c>
      <c r="F94" s="385">
        <v>2.9999999999999997E-4</v>
      </c>
      <c r="K94" s="373">
        <v>2220426.9371519461</v>
      </c>
    </row>
    <row r="95" spans="1:11">
      <c r="A95" s="377" t="s">
        <v>472</v>
      </c>
      <c r="B95" s="377">
        <v>1774996.0205169038</v>
      </c>
      <c r="D95" s="383">
        <v>-3053926.6887119035</v>
      </c>
      <c r="E95" s="384">
        <v>1</v>
      </c>
      <c r="F95" s="385">
        <v>4.0000000000000002E-4</v>
      </c>
      <c r="K95" s="373">
        <v>-91123.230386605486</v>
      </c>
    </row>
    <row r="96" spans="1:11">
      <c r="A96" s="377" t="s">
        <v>473</v>
      </c>
      <c r="B96" s="377">
        <v>1821315.1694611742</v>
      </c>
      <c r="D96" s="383">
        <v>-2955319.6627715644</v>
      </c>
      <c r="E96" s="384">
        <v>5</v>
      </c>
      <c r="F96" s="385">
        <v>8.9999999999999998E-4</v>
      </c>
      <c r="K96" s="373">
        <v>-42036.905063248007</v>
      </c>
    </row>
    <row r="97" spans="1:11">
      <c r="A97" s="377" t="s">
        <v>474</v>
      </c>
      <c r="B97" s="377">
        <v>1876395.7238313684</v>
      </c>
      <c r="D97" s="383">
        <v>-2856712.6368312254</v>
      </c>
      <c r="E97" s="384">
        <v>11</v>
      </c>
      <c r="F97" s="385">
        <v>2E-3</v>
      </c>
      <c r="K97" s="373">
        <v>726867.25070406892</v>
      </c>
    </row>
    <row r="98" spans="1:11">
      <c r="A98" s="377" t="s">
        <v>475</v>
      </c>
      <c r="B98" s="377">
        <v>1929917.8899518566</v>
      </c>
      <c r="D98" s="383">
        <v>-2758105.6108908867</v>
      </c>
      <c r="E98" s="384">
        <v>18</v>
      </c>
      <c r="F98" s="385">
        <v>3.8E-3</v>
      </c>
      <c r="K98" s="373">
        <v>242502.2148002605</v>
      </c>
    </row>
    <row r="99" spans="1:11">
      <c r="A99" s="377" t="s">
        <v>476</v>
      </c>
      <c r="B99" s="377">
        <v>1988567.0022420513</v>
      </c>
      <c r="D99" s="383">
        <v>-2659498.5849505477</v>
      </c>
      <c r="E99" s="384">
        <v>24</v>
      </c>
      <c r="F99" s="385">
        <v>6.1999999999999998E-3</v>
      </c>
      <c r="K99" s="373">
        <v>-2024710.6521125911</v>
      </c>
    </row>
    <row r="100" spans="1:11">
      <c r="A100" s="377" t="s">
        <v>477</v>
      </c>
      <c r="B100" s="377">
        <v>2057832.3811059138</v>
      </c>
      <c r="D100" s="383">
        <v>-2560891.5590102086</v>
      </c>
      <c r="E100" s="384">
        <v>28</v>
      </c>
      <c r="F100" s="385">
        <v>8.9999999999999993E-3</v>
      </c>
      <c r="K100" s="373">
        <v>-816608.186026057</v>
      </c>
    </row>
    <row r="101" spans="1:11">
      <c r="A101" s="377" t="s">
        <v>478</v>
      </c>
      <c r="B101" s="377">
        <v>2127819.2521411791</v>
      </c>
      <c r="D101" s="383">
        <v>-2462284.5330698695</v>
      </c>
      <c r="E101" s="384">
        <v>28</v>
      </c>
      <c r="F101" s="385">
        <v>1.18E-2</v>
      </c>
      <c r="K101" s="373">
        <v>1628310.6911717395</v>
      </c>
    </row>
    <row r="102" spans="1:11">
      <c r="A102" s="377" t="s">
        <v>479</v>
      </c>
      <c r="B102" s="377">
        <v>2181151.3745909114</v>
      </c>
      <c r="D102" s="383">
        <v>-2363677.5071295309</v>
      </c>
      <c r="E102" s="384">
        <v>27</v>
      </c>
      <c r="F102" s="385">
        <v>1.4500000000000001E-2</v>
      </c>
      <c r="K102" s="373">
        <v>827949.5002034239</v>
      </c>
    </row>
    <row r="103" spans="1:11">
      <c r="A103" s="377" t="s">
        <v>480</v>
      </c>
      <c r="B103" s="377">
        <v>2237756.0851725456</v>
      </c>
      <c r="D103" s="383">
        <v>-2265070.4811891918</v>
      </c>
      <c r="E103" s="384">
        <v>37</v>
      </c>
      <c r="F103" s="385">
        <v>1.8200000000000001E-2</v>
      </c>
      <c r="K103" s="373">
        <v>628918.00122875697</v>
      </c>
    </row>
    <row r="104" spans="1:11">
      <c r="A104" s="377" t="s">
        <v>481</v>
      </c>
      <c r="B104" s="377">
        <v>2299408.8697372451</v>
      </c>
      <c r="D104" s="383">
        <v>-2166463.4552488532</v>
      </c>
      <c r="E104" s="384">
        <v>48</v>
      </c>
      <c r="F104" s="385">
        <v>2.3E-2</v>
      </c>
      <c r="K104" s="373">
        <v>-1162686.1528209161</v>
      </c>
    </row>
    <row r="105" spans="1:11">
      <c r="A105" s="377" t="s">
        <v>482</v>
      </c>
      <c r="B105" s="377">
        <v>2368380.10366971</v>
      </c>
      <c r="D105" s="383">
        <v>-2067856.4293085141</v>
      </c>
      <c r="E105" s="384">
        <v>69</v>
      </c>
      <c r="F105" s="385">
        <v>2.9899999999999999E-2</v>
      </c>
      <c r="K105" s="373">
        <v>972546.65607577818</v>
      </c>
    </row>
    <row r="106" spans="1:11">
      <c r="A106" s="377" t="s">
        <v>483</v>
      </c>
      <c r="B106" s="377">
        <v>2433908.2446235078</v>
      </c>
      <c r="D106" s="383">
        <v>-1969249.403368175</v>
      </c>
      <c r="E106" s="384">
        <v>74</v>
      </c>
      <c r="F106" s="385">
        <v>3.73E-2</v>
      </c>
      <c r="K106" s="373">
        <v>-1025049.4136952296</v>
      </c>
    </row>
    <row r="107" spans="1:11">
      <c r="A107" s="377" t="s">
        <v>484</v>
      </c>
      <c r="B107" s="377">
        <v>2521089.0545320162</v>
      </c>
      <c r="D107" s="383">
        <v>-1870642.3774278362</v>
      </c>
      <c r="E107" s="384">
        <v>80</v>
      </c>
      <c r="F107" s="385">
        <v>4.53E-2</v>
      </c>
      <c r="K107" s="373">
        <v>3193954.4534022538</v>
      </c>
    </row>
    <row r="108" spans="1:11">
      <c r="A108" s="377" t="s">
        <v>485</v>
      </c>
      <c r="B108" s="377">
        <v>2614476.5205362607</v>
      </c>
      <c r="D108" s="383">
        <v>-1772035.3514874971</v>
      </c>
      <c r="E108" s="384">
        <v>88</v>
      </c>
      <c r="F108" s="385">
        <v>5.4100000000000002E-2</v>
      </c>
      <c r="K108" s="373">
        <v>-70486.738562464016</v>
      </c>
    </row>
    <row r="109" spans="1:11">
      <c r="A109" s="377" t="s">
        <v>486</v>
      </c>
      <c r="B109" s="377">
        <v>2697544.4784914441</v>
      </c>
      <c r="D109" s="383">
        <v>-1673428.3255471583</v>
      </c>
      <c r="E109" s="384">
        <v>103</v>
      </c>
      <c r="F109" s="385">
        <v>6.4399999999999999E-2</v>
      </c>
      <c r="K109" s="373">
        <v>1580036.4355083189</v>
      </c>
    </row>
    <row r="110" spans="1:11">
      <c r="A110" s="377" t="s">
        <v>487</v>
      </c>
      <c r="B110" s="377">
        <v>2804456.384484489</v>
      </c>
      <c r="D110" s="383">
        <v>-1574821.2996068194</v>
      </c>
      <c r="E110" s="384">
        <v>106</v>
      </c>
      <c r="F110" s="385">
        <v>7.4999999999999997E-2</v>
      </c>
      <c r="K110" s="373">
        <v>4956145.6898844847</v>
      </c>
    </row>
    <row r="111" spans="1:11">
      <c r="A111" s="377" t="s">
        <v>488</v>
      </c>
      <c r="B111" s="377">
        <v>2923389.649073292</v>
      </c>
      <c r="D111" s="383">
        <v>-1476214.2736664803</v>
      </c>
      <c r="E111" s="384">
        <v>112</v>
      </c>
      <c r="F111" s="385">
        <v>8.6199999999999999E-2</v>
      </c>
      <c r="K111" s="373">
        <v>-219087.89790239092</v>
      </c>
    </row>
    <row r="112" spans="1:11">
      <c r="A112" s="377" t="s">
        <v>489</v>
      </c>
      <c r="B112" s="377">
        <v>3027968.8919931026</v>
      </c>
      <c r="D112" s="383">
        <v>-1377607.2477261415</v>
      </c>
      <c r="E112" s="384">
        <v>135</v>
      </c>
      <c r="F112" s="385">
        <v>9.9699999999999997E-2</v>
      </c>
      <c r="K112" s="373">
        <v>902143.63189462968</v>
      </c>
    </row>
    <row r="113" spans="1:11">
      <c r="A113" s="377" t="s">
        <v>490</v>
      </c>
      <c r="B113" s="377">
        <v>3192404.4543509544</v>
      </c>
      <c r="D113" s="383">
        <v>-1279000.2217858024</v>
      </c>
      <c r="E113" s="384">
        <v>152</v>
      </c>
      <c r="F113" s="385">
        <v>0.1149</v>
      </c>
      <c r="K113" s="373">
        <v>208685.09713344695</v>
      </c>
    </row>
    <row r="114" spans="1:11">
      <c r="A114" s="377" t="s">
        <v>491</v>
      </c>
      <c r="B114" s="377">
        <v>3380354.2206450487</v>
      </c>
      <c r="D114" s="383">
        <v>-1180393.1958454635</v>
      </c>
      <c r="E114" s="384">
        <v>146</v>
      </c>
      <c r="F114" s="385">
        <v>0.1295</v>
      </c>
      <c r="K114" s="373">
        <v>2453247.4619310806</v>
      </c>
    </row>
    <row r="115" spans="1:11">
      <c r="A115" s="377" t="s">
        <v>492</v>
      </c>
      <c r="B115" s="377">
        <v>3584944.9943625955</v>
      </c>
      <c r="D115" s="383">
        <v>-1081786.1699051247</v>
      </c>
      <c r="E115" s="384">
        <v>154</v>
      </c>
      <c r="F115" s="385">
        <v>0.1449</v>
      </c>
      <c r="K115" s="373">
        <v>-1639374.2983217591</v>
      </c>
    </row>
    <row r="116" spans="1:11" ht="15.75" thickBot="1">
      <c r="A116" s="379" t="s">
        <v>493</v>
      </c>
      <c r="B116" s="379">
        <v>4095110.6616054163</v>
      </c>
      <c r="D116" s="383">
        <v>-983179.14396478562</v>
      </c>
      <c r="E116" s="384">
        <v>160</v>
      </c>
      <c r="F116" s="385">
        <v>0.16089999999999999</v>
      </c>
      <c r="K116" s="373">
        <v>-981267.01399883872</v>
      </c>
    </row>
    <row r="117" spans="1:11">
      <c r="D117" s="383">
        <v>-884572.118024447</v>
      </c>
      <c r="E117" s="384">
        <v>159</v>
      </c>
      <c r="F117" s="385">
        <v>0.17680000000000001</v>
      </c>
      <c r="K117" s="373">
        <v>1205005.6956456017</v>
      </c>
    </row>
    <row r="118" spans="1:11">
      <c r="D118" s="383">
        <v>-785965.09208410792</v>
      </c>
      <c r="E118" s="384">
        <v>178</v>
      </c>
      <c r="F118" s="385">
        <v>0.1946</v>
      </c>
      <c r="K118" s="373">
        <v>-309573.60601733043</v>
      </c>
    </row>
    <row r="119" spans="1:11">
      <c r="D119" s="383">
        <v>-687358.06614376884</v>
      </c>
      <c r="E119" s="384">
        <v>209</v>
      </c>
      <c r="F119" s="385">
        <v>0.2155</v>
      </c>
      <c r="K119" s="373">
        <v>3433537.1107123038</v>
      </c>
    </row>
    <row r="120" spans="1:11">
      <c r="D120" s="383">
        <v>-588751.04020342976</v>
      </c>
      <c r="E120" s="384">
        <v>184</v>
      </c>
      <c r="F120" s="385">
        <v>0.2339</v>
      </c>
      <c r="K120" s="373">
        <v>1693383.2712321535</v>
      </c>
    </row>
    <row r="121" spans="1:11">
      <c r="D121" s="383">
        <v>-490144.01426309114</v>
      </c>
      <c r="E121" s="384">
        <v>207</v>
      </c>
      <c r="F121" s="385">
        <v>0.25459999999999999</v>
      </c>
      <c r="K121" s="373">
        <v>1569562.3592783266</v>
      </c>
    </row>
    <row r="122" spans="1:11">
      <c r="D122" s="383">
        <v>-391536.98832275206</v>
      </c>
      <c r="E122" s="384">
        <v>193</v>
      </c>
      <c r="F122" s="385">
        <v>0.27389999999999998</v>
      </c>
      <c r="K122" s="373">
        <v>2584022.3002304453</v>
      </c>
    </row>
    <row r="123" spans="1:11">
      <c r="D123" s="383">
        <v>-292929.96238241298</v>
      </c>
      <c r="E123" s="384">
        <v>324</v>
      </c>
      <c r="F123" s="385">
        <v>0.30630000000000002</v>
      </c>
      <c r="K123" s="373">
        <v>1616568.4192213833</v>
      </c>
    </row>
    <row r="124" spans="1:11">
      <c r="D124" s="383">
        <v>-194322.93644207437</v>
      </c>
      <c r="E124" s="384">
        <v>266</v>
      </c>
      <c r="F124" s="385">
        <v>0.33289999999999997</v>
      </c>
      <c r="K124" s="373">
        <v>-1550575.1887510279</v>
      </c>
    </row>
    <row r="125" spans="1:11">
      <c r="D125" s="383">
        <v>-95715.910501735285</v>
      </c>
      <c r="E125" s="384">
        <v>244</v>
      </c>
      <c r="F125" s="385">
        <v>0.35730000000000001</v>
      </c>
      <c r="K125" s="373">
        <v>2945176.795755012</v>
      </c>
    </row>
    <row r="126" spans="1:11">
      <c r="D126" s="383">
        <v>2891.1154386037961</v>
      </c>
      <c r="E126" s="384">
        <v>207</v>
      </c>
      <c r="F126" s="385">
        <v>0.378</v>
      </c>
      <c r="K126" s="373">
        <v>1311001.1762491849</v>
      </c>
    </row>
    <row r="127" spans="1:11">
      <c r="D127" s="383">
        <v>101498.14137894241</v>
      </c>
      <c r="E127" s="384">
        <v>219</v>
      </c>
      <c r="F127" s="385">
        <v>0.39989999999999998</v>
      </c>
      <c r="K127" s="373">
        <v>-740863.05350963701</v>
      </c>
    </row>
    <row r="128" spans="1:11">
      <c r="D128" s="383">
        <v>200105.16731928149</v>
      </c>
      <c r="E128" s="384">
        <v>224</v>
      </c>
      <c r="F128" s="385">
        <v>0.42230000000000001</v>
      </c>
      <c r="K128" s="373">
        <v>3739784.4964896431</v>
      </c>
    </row>
    <row r="129" spans="4:11">
      <c r="D129" s="383">
        <v>298712.19325962057</v>
      </c>
      <c r="E129" s="384">
        <v>251</v>
      </c>
      <c r="F129" s="385">
        <v>0.44740000000000002</v>
      </c>
      <c r="K129" s="373">
        <v>-282001.71200569347</v>
      </c>
    </row>
    <row r="130" spans="4:11">
      <c r="D130" s="383">
        <v>397319.21919995919</v>
      </c>
      <c r="E130" s="384">
        <v>248</v>
      </c>
      <c r="F130" s="385">
        <v>0.47220000000000001</v>
      </c>
      <c r="K130" s="373">
        <v>403173.23913829471</v>
      </c>
    </row>
    <row r="131" spans="4:11">
      <c r="D131" s="383">
        <v>495926.24514029827</v>
      </c>
      <c r="E131" s="384">
        <v>225</v>
      </c>
      <c r="F131" s="385">
        <v>0.49469999999999997</v>
      </c>
      <c r="K131" s="373">
        <v>537372.31494495436</v>
      </c>
    </row>
    <row r="132" spans="4:11">
      <c r="D132" s="383">
        <v>594533.27108063735</v>
      </c>
      <c r="E132" s="384">
        <v>225</v>
      </c>
      <c r="F132" s="385">
        <v>0.51719999999999999</v>
      </c>
      <c r="K132" s="373">
        <v>2675687.4210912352</v>
      </c>
    </row>
    <row r="133" spans="4:11">
      <c r="D133" s="383">
        <v>693140.29702097643</v>
      </c>
      <c r="E133" s="384">
        <v>230</v>
      </c>
      <c r="F133" s="385">
        <v>0.54020000000000001</v>
      </c>
      <c r="K133" s="373">
        <v>-1573083.3064667943</v>
      </c>
    </row>
    <row r="134" spans="4:11">
      <c r="D134" s="383">
        <v>791747.32296131505</v>
      </c>
      <c r="E134" s="384">
        <v>242</v>
      </c>
      <c r="F134" s="385">
        <v>0.56440000000000001</v>
      </c>
      <c r="K134" s="373">
        <v>41264.450209828094</v>
      </c>
    </row>
    <row r="135" spans="4:11">
      <c r="D135" s="383">
        <v>890354.34890165413</v>
      </c>
      <c r="E135" s="384">
        <v>209</v>
      </c>
      <c r="F135" s="385">
        <v>0.58530000000000004</v>
      </c>
      <c r="K135" s="373">
        <v>-538339.42385084368</v>
      </c>
    </row>
    <row r="136" spans="4:11">
      <c r="D136" s="383">
        <v>988961.37484199274</v>
      </c>
      <c r="E136" s="384">
        <v>252</v>
      </c>
      <c r="F136" s="385">
        <v>0.61050000000000004</v>
      </c>
      <c r="K136" s="373">
        <v>-1304391.595137865</v>
      </c>
    </row>
    <row r="137" spans="4:11">
      <c r="D137" s="383">
        <v>1087568.4007823318</v>
      </c>
      <c r="E137" s="384">
        <v>227</v>
      </c>
      <c r="F137" s="385">
        <v>0.63319999999999999</v>
      </c>
      <c r="K137" s="373">
        <v>1152172.7542108258</v>
      </c>
    </row>
    <row r="138" spans="4:11">
      <c r="D138" s="383">
        <v>1186175.4267226709</v>
      </c>
      <c r="E138" s="384">
        <v>201</v>
      </c>
      <c r="F138" s="385">
        <v>0.65329999999999999</v>
      </c>
      <c r="K138" s="373">
        <v>-781924.03080500837</v>
      </c>
    </row>
    <row r="139" spans="4:11">
      <c r="D139" s="383">
        <v>1284782.45266301</v>
      </c>
      <c r="E139" s="384">
        <v>244</v>
      </c>
      <c r="F139" s="385">
        <v>0.67769999999999997</v>
      </c>
      <c r="K139" s="373">
        <v>288889.3338610651</v>
      </c>
    </row>
    <row r="140" spans="4:11">
      <c r="D140" s="383">
        <v>1383389.4786033491</v>
      </c>
      <c r="E140" s="384">
        <v>212</v>
      </c>
      <c r="F140" s="385">
        <v>0.69889999999999997</v>
      </c>
      <c r="K140" s="373">
        <v>-731638.29773106182</v>
      </c>
    </row>
    <row r="141" spans="4:11">
      <c r="D141" s="383">
        <v>1481996.5045436872</v>
      </c>
      <c r="E141" s="384">
        <v>217</v>
      </c>
      <c r="F141" s="385">
        <v>0.72060000000000002</v>
      </c>
      <c r="K141" s="373">
        <v>307553.17200427293</v>
      </c>
    </row>
    <row r="142" spans="4:11">
      <c r="D142" s="383">
        <v>1580603.5304840263</v>
      </c>
      <c r="E142" s="384">
        <v>205</v>
      </c>
      <c r="F142" s="385">
        <v>0.74109999999999998</v>
      </c>
      <c r="K142" s="373">
        <v>3384502.2725447994</v>
      </c>
    </row>
    <row r="143" spans="4:11">
      <c r="D143" s="383">
        <v>1679210.5564243654</v>
      </c>
      <c r="E143" s="384">
        <v>212</v>
      </c>
      <c r="F143" s="385">
        <v>0.76229999999999998</v>
      </c>
      <c r="K143" s="373">
        <v>-58154.52331899805</v>
      </c>
    </row>
    <row r="144" spans="4:11">
      <c r="D144" s="383">
        <v>1777817.5823647045</v>
      </c>
      <c r="E144" s="384">
        <v>186</v>
      </c>
      <c r="F144" s="385">
        <v>0.78090000000000004</v>
      </c>
      <c r="K144" s="373">
        <v>3675236.0765691223</v>
      </c>
    </row>
    <row r="145" spans="4:11">
      <c r="D145" s="383">
        <v>1876424.6083050435</v>
      </c>
      <c r="E145" s="384">
        <v>191</v>
      </c>
      <c r="F145" s="385">
        <v>0.8</v>
      </c>
      <c r="K145" s="373">
        <v>2378932.3942018272</v>
      </c>
    </row>
    <row r="146" spans="4:11">
      <c r="D146" s="383">
        <v>1975031.6342453826</v>
      </c>
      <c r="E146" s="384">
        <v>175</v>
      </c>
      <c r="F146" s="385">
        <v>0.8175</v>
      </c>
      <c r="K146" s="373">
        <v>-304234.87381487456</v>
      </c>
    </row>
    <row r="147" spans="4:11">
      <c r="D147" s="383">
        <v>2073638.6601857217</v>
      </c>
      <c r="E147" s="384">
        <v>159</v>
      </c>
      <c r="F147" s="385">
        <v>0.83340000000000003</v>
      </c>
      <c r="K147" s="373">
        <v>2288362.3546410305</v>
      </c>
    </row>
    <row r="148" spans="4:11">
      <c r="D148" s="383">
        <v>2172245.6861260599</v>
      </c>
      <c r="E148" s="384">
        <v>146</v>
      </c>
      <c r="F148" s="385">
        <v>0.84799999999999998</v>
      </c>
      <c r="K148" s="373">
        <v>159816.4797305481</v>
      </c>
    </row>
    <row r="149" spans="4:11">
      <c r="D149" s="383">
        <v>2270852.7120663989</v>
      </c>
      <c r="E149" s="384">
        <v>177</v>
      </c>
      <c r="F149" s="385">
        <v>0.86570000000000003</v>
      </c>
      <c r="K149" s="373">
        <v>-772332.91792187095</v>
      </c>
    </row>
    <row r="150" spans="4:11">
      <c r="D150" s="383">
        <v>2369459.738006738</v>
      </c>
      <c r="E150" s="384">
        <v>144</v>
      </c>
      <c r="F150" s="385">
        <v>0.88009999999999999</v>
      </c>
      <c r="K150" s="373">
        <v>1504751.0754159444</v>
      </c>
    </row>
    <row r="151" spans="4:11">
      <c r="D151" s="383">
        <v>2468066.7639470771</v>
      </c>
      <c r="E151" s="384">
        <v>146</v>
      </c>
      <c r="F151" s="385">
        <v>0.89470000000000005</v>
      </c>
      <c r="K151" s="373">
        <v>1562123.4216909742</v>
      </c>
    </row>
    <row r="152" spans="4:11">
      <c r="D152" s="383">
        <v>2566673.7898874162</v>
      </c>
      <c r="E152" s="384">
        <v>111</v>
      </c>
      <c r="F152" s="385">
        <v>0.90580000000000005</v>
      </c>
      <c r="K152" s="373">
        <v>3071230.7569393506</v>
      </c>
    </row>
    <row r="153" spans="4:11">
      <c r="D153" s="383">
        <v>2665280.8158277553</v>
      </c>
      <c r="E153" s="384">
        <v>101</v>
      </c>
      <c r="F153" s="385">
        <v>0.91590000000000005</v>
      </c>
      <c r="K153" s="373">
        <v>2069757.1358431678</v>
      </c>
    </row>
    <row r="154" spans="4:11">
      <c r="D154" s="383">
        <v>2763887.8417680934</v>
      </c>
      <c r="E154" s="384">
        <v>112</v>
      </c>
      <c r="F154" s="385">
        <v>0.92710000000000004</v>
      </c>
      <c r="K154" s="373">
        <v>-346410.37500441051</v>
      </c>
    </row>
    <row r="155" spans="4:11">
      <c r="D155" s="383">
        <v>2862494.8677084325</v>
      </c>
      <c r="E155" s="384">
        <v>85</v>
      </c>
      <c r="F155" s="385">
        <v>0.93559999999999999</v>
      </c>
      <c r="K155" s="373">
        <v>706468.53768157843</v>
      </c>
    </row>
    <row r="156" spans="4:11">
      <c r="D156" s="383">
        <v>2961101.8936487716</v>
      </c>
      <c r="E156" s="384">
        <v>80</v>
      </c>
      <c r="F156" s="385">
        <v>0.94359999999999999</v>
      </c>
      <c r="K156" s="373">
        <v>2639098.5628657462</v>
      </c>
    </row>
    <row r="157" spans="4:11">
      <c r="D157" s="383">
        <v>3059708.9195891107</v>
      </c>
      <c r="E157" s="384">
        <v>82</v>
      </c>
      <c r="F157" s="385">
        <v>0.95179999999999998</v>
      </c>
      <c r="K157" s="373">
        <v>-345036.33990393323</v>
      </c>
    </row>
    <row r="158" spans="4:11">
      <c r="D158" s="383">
        <v>3158315.9455294497</v>
      </c>
      <c r="E158" s="384">
        <v>65</v>
      </c>
      <c r="F158" s="385">
        <v>0.95830000000000004</v>
      </c>
      <c r="K158" s="373">
        <v>573635.7286834477</v>
      </c>
    </row>
    <row r="159" spans="4:11">
      <c r="D159" s="383">
        <v>3256922.9714697888</v>
      </c>
      <c r="E159" s="384">
        <v>61</v>
      </c>
      <c r="F159" s="385">
        <v>0.96440000000000003</v>
      </c>
      <c r="K159" s="373">
        <v>1338227.4361777266</v>
      </c>
    </row>
    <row r="160" spans="4:11">
      <c r="D160" s="383">
        <v>3355529.9974101279</v>
      </c>
      <c r="E160" s="384">
        <v>47</v>
      </c>
      <c r="F160" s="385">
        <v>0.96909999999999996</v>
      </c>
      <c r="K160" s="373">
        <v>407863.37104710215</v>
      </c>
    </row>
    <row r="161" spans="4:11">
      <c r="D161" s="383">
        <v>3454137.023350466</v>
      </c>
      <c r="E161" s="384">
        <v>58</v>
      </c>
      <c r="F161" s="385">
        <v>0.97489999999999999</v>
      </c>
      <c r="K161" s="373">
        <v>-236242.22988890018</v>
      </c>
    </row>
    <row r="162" spans="4:11">
      <c r="D162" s="383">
        <v>3552744.0492908051</v>
      </c>
      <c r="E162" s="384">
        <v>37</v>
      </c>
      <c r="F162" s="385">
        <v>0.97860000000000003</v>
      </c>
      <c r="K162" s="373">
        <v>257128.19896005909</v>
      </c>
    </row>
    <row r="163" spans="4:11">
      <c r="D163" s="383">
        <v>3651351.0752311442</v>
      </c>
      <c r="E163" s="384">
        <v>35</v>
      </c>
      <c r="F163" s="385">
        <v>0.98209999999999997</v>
      </c>
      <c r="K163" s="373">
        <v>473731.37093879911</v>
      </c>
    </row>
    <row r="164" spans="4:11">
      <c r="D164" s="383">
        <v>3749958.1011714833</v>
      </c>
      <c r="E164" s="384">
        <v>32</v>
      </c>
      <c r="F164" s="385">
        <v>0.98529999999999995</v>
      </c>
      <c r="K164" s="373">
        <v>-2794007.1691671913</v>
      </c>
    </row>
    <row r="165" spans="4:11">
      <c r="D165" s="383">
        <v>3848565.1271118224</v>
      </c>
      <c r="E165" s="384">
        <v>15</v>
      </c>
      <c r="F165" s="385">
        <v>0.98680000000000001</v>
      </c>
      <c r="K165" s="373">
        <v>442389.20660298923</v>
      </c>
    </row>
    <row r="166" spans="4:11">
      <c r="D166" s="383">
        <v>3947172.1530521614</v>
      </c>
      <c r="E166" s="384">
        <v>13</v>
      </c>
      <c r="F166" s="385">
        <v>0.98809999999999998</v>
      </c>
      <c r="K166" s="373">
        <v>1309639.8395951639</v>
      </c>
    </row>
    <row r="167" spans="4:11">
      <c r="D167" s="383">
        <v>4045779.1789924996</v>
      </c>
      <c r="E167" s="384">
        <v>10</v>
      </c>
      <c r="F167" s="385">
        <v>0.98909999999999998</v>
      </c>
      <c r="K167" s="373">
        <v>-574291.91698720923</v>
      </c>
    </row>
    <row r="168" spans="4:11">
      <c r="D168" s="383">
        <v>4144386.2049328387</v>
      </c>
      <c r="E168" s="384">
        <v>22</v>
      </c>
      <c r="F168" s="385">
        <v>0.99129999999999996</v>
      </c>
      <c r="K168" s="373">
        <v>-1043412.1907231292</v>
      </c>
    </row>
    <row r="169" spans="4:11">
      <c r="D169" s="383">
        <v>4242993.2308731778</v>
      </c>
      <c r="E169" s="384">
        <v>12</v>
      </c>
      <c r="F169" s="385">
        <v>0.99250000000000005</v>
      </c>
      <c r="K169" s="373">
        <v>3496044.1794710457</v>
      </c>
    </row>
    <row r="170" spans="4:11">
      <c r="D170" s="383">
        <v>4341600.2568135168</v>
      </c>
      <c r="E170" s="384">
        <v>18</v>
      </c>
      <c r="F170" s="385">
        <v>0.99429999999999996</v>
      </c>
      <c r="K170" s="373">
        <v>-2120120.473179725</v>
      </c>
    </row>
    <row r="171" spans="4:11">
      <c r="D171" s="383">
        <v>4440207.2827538559</v>
      </c>
      <c r="E171" s="384">
        <v>12</v>
      </c>
      <c r="F171" s="385">
        <v>0.99550000000000005</v>
      </c>
      <c r="K171" s="373">
        <v>703923.16411928483</v>
      </c>
    </row>
    <row r="172" spans="4:11">
      <c r="D172" s="383">
        <v>4538814.308694195</v>
      </c>
      <c r="E172" s="384">
        <v>3</v>
      </c>
      <c r="F172" s="385">
        <v>0.99580000000000002</v>
      </c>
      <c r="K172" s="373">
        <v>1797881.9488641673</v>
      </c>
    </row>
    <row r="173" spans="4:11">
      <c r="D173" s="383">
        <v>4637421.3346345341</v>
      </c>
      <c r="E173" s="384">
        <v>6</v>
      </c>
      <c r="F173" s="385">
        <v>0.99639999999999995</v>
      </c>
      <c r="K173" s="373">
        <v>-804921.37327856617</v>
      </c>
    </row>
    <row r="174" spans="4:11">
      <c r="D174" s="383">
        <v>4736028.3605748722</v>
      </c>
      <c r="E174" s="384">
        <v>5</v>
      </c>
      <c r="F174" s="385">
        <v>0.99690000000000001</v>
      </c>
      <c r="K174" s="373">
        <v>236956.23523998098</v>
      </c>
    </row>
    <row r="175" spans="4:11">
      <c r="D175" s="383">
        <v>4834635.3865152113</v>
      </c>
      <c r="E175" s="384">
        <v>5</v>
      </c>
      <c r="F175" s="385">
        <v>0.99739999999999995</v>
      </c>
      <c r="K175" s="373">
        <v>-877121.96476494812</v>
      </c>
    </row>
    <row r="176" spans="4:11">
      <c r="D176" s="383">
        <v>4933242.4124555504</v>
      </c>
      <c r="E176" s="384">
        <v>1</v>
      </c>
      <c r="F176" s="385">
        <v>0.99750000000000005</v>
      </c>
      <c r="K176" s="373">
        <v>319040.42291414528</v>
      </c>
    </row>
    <row r="177" spans="4:11">
      <c r="D177" s="383">
        <v>5031849.4383958895</v>
      </c>
      <c r="E177" s="384">
        <v>7</v>
      </c>
      <c r="F177" s="385">
        <v>0.99819999999999998</v>
      </c>
      <c r="K177" s="373">
        <v>796483.45969637367</v>
      </c>
    </row>
    <row r="178" spans="4:11">
      <c r="D178" s="383">
        <v>5130456.4643362286</v>
      </c>
      <c r="E178" s="384">
        <v>5</v>
      </c>
      <c r="F178" s="385">
        <v>0.99870000000000003</v>
      </c>
      <c r="K178" s="373">
        <v>758332.49548465176</v>
      </c>
    </row>
    <row r="179" spans="4:11">
      <c r="D179" s="383">
        <v>5229063.4902765667</v>
      </c>
      <c r="E179" s="384">
        <v>0</v>
      </c>
      <c r="F179" s="385">
        <v>0.99870000000000003</v>
      </c>
      <c r="K179" s="373">
        <v>449453.92860210477</v>
      </c>
    </row>
    <row r="180" spans="4:11">
      <c r="D180" s="383">
        <v>5327670.5162169067</v>
      </c>
      <c r="E180" s="384">
        <v>5</v>
      </c>
      <c r="F180" s="385">
        <v>0.99919999999999998</v>
      </c>
      <c r="K180" s="373">
        <v>1415144.3755062961</v>
      </c>
    </row>
    <row r="181" spans="4:11">
      <c r="D181" s="383">
        <v>5426277.5421572449</v>
      </c>
      <c r="E181" s="384">
        <v>2</v>
      </c>
      <c r="F181" s="385">
        <v>0.99939999999999996</v>
      </c>
      <c r="K181" s="373">
        <v>-163053.35239112936</v>
      </c>
    </row>
    <row r="182" spans="4:11">
      <c r="D182" s="383">
        <v>5524884.5680975849</v>
      </c>
      <c r="E182" s="384">
        <v>0</v>
      </c>
      <c r="F182" s="385">
        <v>0.99939999999999996</v>
      </c>
      <c r="K182" s="373">
        <v>1688102.093805888</v>
      </c>
    </row>
    <row r="183" spans="4:11">
      <c r="D183" s="383">
        <v>5623491.594037923</v>
      </c>
      <c r="E183" s="384">
        <v>0</v>
      </c>
      <c r="F183" s="385">
        <v>0.99939999999999996</v>
      </c>
      <c r="K183" s="373">
        <v>3284143.2252467135</v>
      </c>
    </row>
    <row r="184" spans="4:11">
      <c r="D184" s="383">
        <v>5722098.6199782612</v>
      </c>
      <c r="E184" s="384">
        <v>1</v>
      </c>
      <c r="F184" s="385">
        <v>0.99950000000000006</v>
      </c>
      <c r="K184" s="373">
        <v>-846902.10556644166</v>
      </c>
    </row>
    <row r="185" spans="4:11">
      <c r="D185" s="383">
        <v>5820705.6459186012</v>
      </c>
      <c r="E185" s="384">
        <v>0</v>
      </c>
      <c r="F185" s="385">
        <v>0.99950000000000006</v>
      </c>
      <c r="K185" s="373">
        <v>-20780.953654382378</v>
      </c>
    </row>
    <row r="186" spans="4:11">
      <c r="D186" s="383">
        <v>5919312.6718589393</v>
      </c>
      <c r="E186" s="384">
        <v>0</v>
      </c>
      <c r="F186" s="385">
        <v>0.99950000000000006</v>
      </c>
      <c r="K186" s="373">
        <v>1136373.3655592662</v>
      </c>
    </row>
    <row r="187" spans="4:11">
      <c r="D187" s="383">
        <v>6017919.6977992794</v>
      </c>
      <c r="E187" s="384">
        <v>1</v>
      </c>
      <c r="F187" s="385">
        <v>0.99960000000000004</v>
      </c>
      <c r="K187" s="373">
        <v>101887.26404252392</v>
      </c>
    </row>
    <row r="188" spans="4:11">
      <c r="D188" s="383">
        <v>6116526.7237396175</v>
      </c>
      <c r="E188" s="384">
        <v>1</v>
      </c>
      <c r="F188" s="385">
        <v>0.99970000000000003</v>
      </c>
      <c r="K188" s="373">
        <v>764714.85119276471</v>
      </c>
    </row>
    <row r="189" spans="4:11">
      <c r="D189" s="383">
        <v>6215133.7496799557</v>
      </c>
      <c r="E189" s="384">
        <v>0</v>
      </c>
      <c r="F189" s="385">
        <v>0.99970000000000003</v>
      </c>
      <c r="K189" s="373">
        <v>253281.01330471854</v>
      </c>
    </row>
    <row r="190" spans="4:11">
      <c r="D190" s="383">
        <v>6313740.7756202957</v>
      </c>
      <c r="E190" s="384">
        <v>0</v>
      </c>
      <c r="F190" s="385">
        <v>0.99970000000000003</v>
      </c>
      <c r="K190" s="373">
        <v>-1017227.7467942863</v>
      </c>
    </row>
    <row r="191" spans="4:11">
      <c r="D191" s="383">
        <v>6412347.8015606338</v>
      </c>
      <c r="E191" s="384">
        <v>1</v>
      </c>
      <c r="F191" s="385">
        <v>0.99980000000000002</v>
      </c>
      <c r="K191" s="373">
        <v>859735.17824416352</v>
      </c>
    </row>
    <row r="192" spans="4:11">
      <c r="D192" s="383">
        <v>6510954.8275009738</v>
      </c>
      <c r="E192" s="384">
        <v>0</v>
      </c>
      <c r="F192" s="385">
        <v>0.99980000000000002</v>
      </c>
      <c r="K192" s="373">
        <v>1777592.8480967137</v>
      </c>
    </row>
    <row r="193" spans="4:11" ht="15.75" thickBot="1">
      <c r="D193" s="386" t="s">
        <v>375</v>
      </c>
      <c r="E193" s="387">
        <v>2</v>
      </c>
      <c r="F193" s="388">
        <v>1</v>
      </c>
      <c r="K193" s="373">
        <v>-1140787.0497761439</v>
      </c>
    </row>
    <row r="194" spans="4:11">
      <c r="K194" s="373">
        <v>2007857.1448999376</v>
      </c>
    </row>
    <row r="195" spans="4:11">
      <c r="K195" s="373">
        <v>1890272.064105896</v>
      </c>
    </row>
    <row r="196" spans="4:11">
      <c r="K196" s="373">
        <v>474068.53844363079</v>
      </c>
    </row>
    <row r="197" spans="4:11">
      <c r="K197" s="373">
        <v>-155303.43314644461</v>
      </c>
    </row>
    <row r="198" spans="4:11">
      <c r="K198" s="373">
        <v>-437482.93447146029</v>
      </c>
    </row>
    <row r="199" spans="4:11">
      <c r="K199" s="373">
        <v>1487733.0590940465</v>
      </c>
    </row>
    <row r="200" spans="4:11">
      <c r="K200" s="373">
        <v>-2147271.28110654</v>
      </c>
    </row>
    <row r="201" spans="4:11">
      <c r="K201" s="373">
        <v>1680301.7017939675</v>
      </c>
    </row>
    <row r="202" spans="4:11">
      <c r="K202" s="373">
        <v>-1578954.6187461328</v>
      </c>
    </row>
    <row r="203" spans="4:11">
      <c r="K203" s="373">
        <v>-1382767.4998272627</v>
      </c>
    </row>
    <row r="204" spans="4:11">
      <c r="K204" s="373">
        <v>2960957.8251884701</v>
      </c>
    </row>
    <row r="205" spans="4:11">
      <c r="K205" s="373">
        <v>329655.88575197826</v>
      </c>
    </row>
    <row r="206" spans="4:11">
      <c r="K206" s="373">
        <v>1456510.8155082448</v>
      </c>
    </row>
    <row r="207" spans="4:11">
      <c r="K207" s="373">
        <v>-411870.20164589304</v>
      </c>
    </row>
    <row r="208" spans="4:11">
      <c r="K208" s="373">
        <v>2867809.8515084041</v>
      </c>
    </row>
    <row r="209" spans="11:11">
      <c r="K209" s="373">
        <v>71781.890851230593</v>
      </c>
    </row>
    <row r="210" spans="11:11">
      <c r="K210" s="373">
        <v>-122481.81897463882</v>
      </c>
    </row>
    <row r="211" spans="11:11">
      <c r="K211" s="373">
        <v>1634583.1264418347</v>
      </c>
    </row>
    <row r="212" spans="11:11">
      <c r="K212" s="373">
        <v>1621595.6394364636</v>
      </c>
    </row>
    <row r="213" spans="11:11">
      <c r="K213" s="373">
        <v>891659.32675827318</v>
      </c>
    </row>
    <row r="214" spans="11:11">
      <c r="K214" s="373">
        <v>-128959.00845525484</v>
      </c>
    </row>
    <row r="215" spans="11:11">
      <c r="K215" s="373">
        <v>59382.342106111581</v>
      </c>
    </row>
    <row r="216" spans="11:11">
      <c r="K216" s="373">
        <v>325064.34650172829</v>
      </c>
    </row>
    <row r="217" spans="11:11">
      <c r="K217" s="373">
        <v>-334607.18363307975</v>
      </c>
    </row>
    <row r="218" spans="11:11">
      <c r="K218" s="373">
        <v>-599459.10962408001</v>
      </c>
    </row>
    <row r="219" spans="11:11">
      <c r="K219" s="373">
        <v>2203336.1243429836</v>
      </c>
    </row>
    <row r="220" spans="11:11">
      <c r="K220" s="373">
        <v>2152341.1652463116</v>
      </c>
    </row>
    <row r="221" spans="11:11">
      <c r="K221" s="373">
        <v>1228930.2592421926</v>
      </c>
    </row>
    <row r="222" spans="11:11">
      <c r="K222" s="373">
        <v>1097030.8265338575</v>
      </c>
    </row>
    <row r="223" spans="11:11">
      <c r="K223" s="373">
        <v>1869400.8953533687</v>
      </c>
    </row>
    <row r="224" spans="11:11">
      <c r="K224" s="373">
        <v>3262163.7028264385</v>
      </c>
    </row>
    <row r="225" spans="11:11">
      <c r="K225" s="373">
        <v>1927131.0998103598</v>
      </c>
    </row>
    <row r="226" spans="11:11">
      <c r="K226" s="373">
        <v>-721701.88402134634</v>
      </c>
    </row>
    <row r="227" spans="11:11">
      <c r="K227" s="373">
        <v>549449.5389868354</v>
      </c>
    </row>
    <row r="228" spans="11:11">
      <c r="K228" s="373">
        <v>-2363032.7362233098</v>
      </c>
    </row>
    <row r="229" spans="11:11">
      <c r="K229" s="373">
        <v>1261820.3856567626</v>
      </c>
    </row>
    <row r="230" spans="11:11">
      <c r="K230" s="373">
        <v>1339555.1487067409</v>
      </c>
    </row>
    <row r="231" spans="11:11">
      <c r="K231" s="373">
        <v>268388.14854897093</v>
      </c>
    </row>
    <row r="232" spans="11:11">
      <c r="K232" s="373">
        <v>191737.09164515906</v>
      </c>
    </row>
    <row r="233" spans="11:11">
      <c r="K233" s="373">
        <v>-595862.40217084263</v>
      </c>
    </row>
    <row r="234" spans="11:11">
      <c r="K234" s="373">
        <v>1592908.8608342845</v>
      </c>
    </row>
    <row r="235" spans="11:11">
      <c r="K235" s="373">
        <v>1589031.7676243822</v>
      </c>
    </row>
    <row r="236" spans="11:11">
      <c r="K236" s="373">
        <v>1540100.3915172808</v>
      </c>
    </row>
    <row r="237" spans="11:11">
      <c r="K237" s="373">
        <v>2334384.3062670324</v>
      </c>
    </row>
    <row r="238" spans="11:11">
      <c r="K238" s="373">
        <v>2411892.1298844405</v>
      </c>
    </row>
    <row r="239" spans="11:11">
      <c r="K239" s="373">
        <v>3469060.3944120361</v>
      </c>
    </row>
    <row r="240" spans="11:11">
      <c r="K240" s="373">
        <v>150667.00253793783</v>
      </c>
    </row>
    <row r="241" spans="11:11">
      <c r="K241" s="373">
        <v>-2883193.1000890778</v>
      </c>
    </row>
    <row r="242" spans="11:11">
      <c r="K242" s="373">
        <v>-1502457.4094854307</v>
      </c>
    </row>
    <row r="243" spans="11:11">
      <c r="K243" s="373">
        <v>-325963.03515699785</v>
      </c>
    </row>
    <row r="244" spans="11:11">
      <c r="K244" s="373">
        <v>2208244.3924463931</v>
      </c>
    </row>
    <row r="245" spans="11:11">
      <c r="K245" s="373">
        <v>2257309.671341165</v>
      </c>
    </row>
    <row r="246" spans="11:11">
      <c r="K246" s="373">
        <v>-369561.09882597765</v>
      </c>
    </row>
    <row r="247" spans="11:11">
      <c r="K247" s="373">
        <v>-565928.19222245994</v>
      </c>
    </row>
    <row r="248" spans="11:11">
      <c r="K248" s="373">
        <v>1024852.9809088942</v>
      </c>
    </row>
    <row r="249" spans="11:11">
      <c r="K249" s="373">
        <v>1704945.8294989101</v>
      </c>
    </row>
    <row r="250" spans="11:11">
      <c r="K250" s="373">
        <v>2707216.8680646131</v>
      </c>
    </row>
    <row r="251" spans="11:11">
      <c r="K251" s="373">
        <v>639331.40674757375</v>
      </c>
    </row>
    <row r="252" spans="11:11">
      <c r="K252" s="373">
        <v>1713553.2817262223</v>
      </c>
    </row>
    <row r="253" spans="11:11">
      <c r="K253" s="373">
        <v>3063655.6974840183</v>
      </c>
    </row>
    <row r="254" spans="11:11">
      <c r="K254" s="373">
        <v>1234965.9065930822</v>
      </c>
    </row>
    <row r="255" spans="11:11">
      <c r="K255" s="373">
        <v>-361296.21789713693</v>
      </c>
    </row>
    <row r="256" spans="11:11">
      <c r="K256" s="373">
        <v>255236.79080778873</v>
      </c>
    </row>
    <row r="257" spans="11:11">
      <c r="K257" s="373">
        <v>755529.63299601874</v>
      </c>
    </row>
    <row r="258" spans="11:11">
      <c r="K258" s="373">
        <v>667195.90734724351</v>
      </c>
    </row>
    <row r="259" spans="11:11">
      <c r="K259" s="373">
        <v>3767817.4589984613</v>
      </c>
    </row>
    <row r="260" spans="11:11">
      <c r="K260" s="373">
        <v>-182796.69566851412</v>
      </c>
    </row>
    <row r="261" spans="11:11">
      <c r="K261" s="373">
        <v>-183899.11385892564</v>
      </c>
    </row>
    <row r="262" spans="11:11">
      <c r="K262" s="373">
        <v>2763347.5067933649</v>
      </c>
    </row>
    <row r="263" spans="11:11">
      <c r="K263" s="373">
        <v>77183.72637511231</v>
      </c>
    </row>
    <row r="264" spans="11:11">
      <c r="K264" s="373">
        <v>659259.27651307988</v>
      </c>
    </row>
    <row r="265" spans="11:11">
      <c r="K265" s="373">
        <v>1033195.8318272561</v>
      </c>
    </row>
    <row r="266" spans="11:11">
      <c r="K266" s="373">
        <v>1375334.7251354705</v>
      </c>
    </row>
    <row r="267" spans="11:11">
      <c r="K267" s="373">
        <v>1177318.7679792035</v>
      </c>
    </row>
    <row r="268" spans="11:11">
      <c r="K268" s="373">
        <v>-533808.65044842265</v>
      </c>
    </row>
    <row r="269" spans="11:11">
      <c r="K269" s="373">
        <v>-502344.53941267217</v>
      </c>
    </row>
    <row r="270" spans="11:11">
      <c r="K270" s="373">
        <v>3295458.5159868887</v>
      </c>
    </row>
    <row r="271" spans="11:11">
      <c r="K271" s="373">
        <v>1964645.5559825895</v>
      </c>
    </row>
    <row r="272" spans="11:11">
      <c r="K272" s="373">
        <v>674912.33926504641</v>
      </c>
    </row>
    <row r="273" spans="11:11">
      <c r="K273" s="373">
        <v>2219595.1120020635</v>
      </c>
    </row>
    <row r="274" spans="11:11">
      <c r="K274" s="373">
        <v>-1116428.3546687467</v>
      </c>
    </row>
    <row r="275" spans="11:11">
      <c r="K275" s="373">
        <v>-1006089.7472029385</v>
      </c>
    </row>
    <row r="276" spans="11:11">
      <c r="K276" s="373">
        <v>2193619.2518121405</v>
      </c>
    </row>
    <row r="277" spans="11:11">
      <c r="K277" s="373">
        <v>-82378.412819843739</v>
      </c>
    </row>
    <row r="278" spans="11:11">
      <c r="K278" s="373">
        <v>-102847.89628538163</v>
      </c>
    </row>
    <row r="279" spans="11:11">
      <c r="K279" s="373">
        <v>143791.41308422969</v>
      </c>
    </row>
    <row r="280" spans="11:11">
      <c r="K280" s="373">
        <v>1907109.3163837141</v>
      </c>
    </row>
    <row r="281" spans="11:11">
      <c r="K281" s="373">
        <v>-937941.10823907901</v>
      </c>
    </row>
    <row r="282" spans="11:11">
      <c r="K282" s="373">
        <v>-113157.56061380357</v>
      </c>
    </row>
    <row r="283" spans="11:11">
      <c r="K283" s="373">
        <v>2112591.6706557442</v>
      </c>
    </row>
    <row r="284" spans="11:11">
      <c r="K284" s="373">
        <v>-394788.65874530794</v>
      </c>
    </row>
    <row r="285" spans="11:11">
      <c r="K285" s="373">
        <v>-902171.37237534556</v>
      </c>
    </row>
    <row r="286" spans="11:11">
      <c r="K286" s="373">
        <v>-621362.16395190172</v>
      </c>
    </row>
    <row r="287" spans="11:11">
      <c r="K287" s="373">
        <v>835960.89175171149</v>
      </c>
    </row>
    <row r="288" spans="11:11">
      <c r="K288" s="373">
        <v>3667424.3943109671</v>
      </c>
    </row>
    <row r="289" spans="11:11">
      <c r="K289" s="373">
        <v>1025558.221263278</v>
      </c>
    </row>
    <row r="290" spans="11:11">
      <c r="K290" s="373">
        <v>-983900.34880662686</v>
      </c>
    </row>
    <row r="291" spans="11:11">
      <c r="K291" s="373">
        <v>330146.09737436357</v>
      </c>
    </row>
    <row r="292" spans="11:11">
      <c r="K292" s="373">
        <v>2180650.0386136016</v>
      </c>
    </row>
    <row r="293" spans="11:11">
      <c r="K293" s="373">
        <v>-756512.73388098006</v>
      </c>
    </row>
    <row r="294" spans="11:11">
      <c r="K294" s="373">
        <v>344241.24915804109</v>
      </c>
    </row>
    <row r="295" spans="11:11">
      <c r="K295" s="373">
        <v>3295572.5607531127</v>
      </c>
    </row>
    <row r="296" spans="11:11">
      <c r="K296" s="373">
        <v>-1236346.8605542323</v>
      </c>
    </row>
    <row r="297" spans="11:11">
      <c r="K297" s="373">
        <v>-312596.69955391157</v>
      </c>
    </row>
    <row r="298" spans="11:11">
      <c r="K298" s="373">
        <v>-2143623.3597132871</v>
      </c>
    </row>
    <row r="299" spans="11:11">
      <c r="K299" s="373">
        <v>3392315.9656134089</v>
      </c>
    </row>
    <row r="300" spans="11:11">
      <c r="K300" s="373">
        <v>1228286.6274370423</v>
      </c>
    </row>
    <row r="301" spans="11:11">
      <c r="K301" s="373">
        <v>-674098.71328659379</v>
      </c>
    </row>
    <row r="302" spans="11:11">
      <c r="K302" s="373">
        <v>-47108.187701208517</v>
      </c>
    </row>
    <row r="303" spans="11:11">
      <c r="K303" s="373">
        <v>320028.346618918</v>
      </c>
    </row>
    <row r="304" spans="11:11">
      <c r="K304" s="373">
        <v>-175724.27666785964</v>
      </c>
    </row>
    <row r="305" spans="11:11">
      <c r="K305" s="373">
        <v>15661.138126889011</v>
      </c>
    </row>
    <row r="306" spans="11:11">
      <c r="K306" s="373">
        <v>-1138086.3454387072</v>
      </c>
    </row>
    <row r="307" spans="11:11">
      <c r="K307" s="373">
        <v>1269909.4855118266</v>
      </c>
    </row>
    <row r="308" spans="11:11">
      <c r="K308" s="373">
        <v>2747863.4339768449</v>
      </c>
    </row>
    <row r="309" spans="11:11">
      <c r="K309" s="373">
        <v>2787749.6270340672</v>
      </c>
    </row>
    <row r="310" spans="11:11">
      <c r="K310" s="373">
        <v>2779378.6248464622</v>
      </c>
    </row>
    <row r="311" spans="11:11">
      <c r="K311" s="373">
        <v>2180651.4343301104</v>
      </c>
    </row>
    <row r="312" spans="11:11">
      <c r="K312" s="373">
        <v>2130106.9288874408</v>
      </c>
    </row>
    <row r="313" spans="11:11">
      <c r="K313" s="373">
        <v>-526241.15976941609</v>
      </c>
    </row>
    <row r="314" spans="11:11">
      <c r="K314" s="373">
        <v>-1964153.8503277435</v>
      </c>
    </row>
    <row r="315" spans="11:11">
      <c r="K315" s="373">
        <v>573704.47260394157</v>
      </c>
    </row>
    <row r="316" spans="11:11">
      <c r="K316" s="373">
        <v>-1229407.0838479474</v>
      </c>
    </row>
    <row r="317" spans="11:11">
      <c r="K317" s="373">
        <v>-1753284.0016789818</v>
      </c>
    </row>
    <row r="318" spans="11:11">
      <c r="K318" s="373">
        <v>-959234.2936341723</v>
      </c>
    </row>
    <row r="319" spans="11:11">
      <c r="K319" s="373">
        <v>-2158685.3181664553</v>
      </c>
    </row>
    <row r="320" spans="11:11">
      <c r="K320" s="373">
        <v>-610934.06169855152</v>
      </c>
    </row>
    <row r="321" spans="11:11">
      <c r="K321" s="373">
        <v>432249.85427433997</v>
      </c>
    </row>
    <row r="322" spans="11:11">
      <c r="K322" s="373">
        <v>1705599.0959818431</v>
      </c>
    </row>
    <row r="323" spans="11:11">
      <c r="K323" s="373">
        <v>1126588.1993522553</v>
      </c>
    </row>
    <row r="324" spans="11:11">
      <c r="K324" s="373">
        <v>-79491.325402110117</v>
      </c>
    </row>
    <row r="325" spans="11:11">
      <c r="K325" s="373">
        <v>-1662707.2976929974</v>
      </c>
    </row>
    <row r="326" spans="11:11">
      <c r="K326" s="373">
        <v>-1716666.3569915171</v>
      </c>
    </row>
    <row r="327" spans="11:11">
      <c r="K327" s="373">
        <v>9706.9102060224395</v>
      </c>
    </row>
    <row r="328" spans="11:11">
      <c r="K328" s="373">
        <v>-737434.48869633384</v>
      </c>
    </row>
    <row r="329" spans="11:11">
      <c r="K329" s="373">
        <v>2102566.762983812</v>
      </c>
    </row>
    <row r="330" spans="11:11">
      <c r="K330" s="373">
        <v>168999.4397676806</v>
      </c>
    </row>
    <row r="331" spans="11:11">
      <c r="K331" s="373">
        <v>-2111157.3917288217</v>
      </c>
    </row>
    <row r="332" spans="11:11">
      <c r="K332" s="373">
        <v>-978701.46206653898</v>
      </c>
    </row>
    <row r="333" spans="11:11">
      <c r="K333" s="373">
        <v>1067943.2734540796</v>
      </c>
    </row>
    <row r="334" spans="11:11">
      <c r="K334" s="373">
        <v>-49150.724083665991</v>
      </c>
    </row>
    <row r="335" spans="11:11">
      <c r="K335" s="373">
        <v>1419821.7545973153</v>
      </c>
    </row>
    <row r="336" spans="11:11">
      <c r="K336" s="373">
        <v>1750221.6428955246</v>
      </c>
    </row>
    <row r="337" spans="11:11">
      <c r="K337" s="373">
        <v>362051.03460876131</v>
      </c>
    </row>
    <row r="338" spans="11:11">
      <c r="K338" s="373">
        <v>-1030418.0299644341</v>
      </c>
    </row>
    <row r="339" spans="11:11">
      <c r="K339" s="373">
        <v>-305152.48189688683</v>
      </c>
    </row>
    <row r="340" spans="11:11">
      <c r="K340" s="373">
        <v>811429.30376274302</v>
      </c>
    </row>
    <row r="341" spans="11:11">
      <c r="K341" s="373">
        <v>-770928.5917552805</v>
      </c>
    </row>
    <row r="342" spans="11:11">
      <c r="K342" s="373">
        <v>1194015.7439919652</v>
      </c>
    </row>
    <row r="343" spans="11:11">
      <c r="K343" s="373">
        <v>1640558.9385118897</v>
      </c>
    </row>
    <row r="344" spans="11:11">
      <c r="K344" s="373">
        <v>-1026172.4749909886</v>
      </c>
    </row>
    <row r="345" spans="11:11">
      <c r="K345" s="373">
        <v>633069.56396002113</v>
      </c>
    </row>
    <row r="346" spans="11:11">
      <c r="K346" s="373">
        <v>1285927.4861878341</v>
      </c>
    </row>
    <row r="347" spans="11:11">
      <c r="K347" s="373">
        <v>570354.12403226714</v>
      </c>
    </row>
    <row r="348" spans="11:11">
      <c r="K348" s="373">
        <v>-2063918.0237151892</v>
      </c>
    </row>
    <row r="349" spans="11:11">
      <c r="K349" s="373">
        <v>1329219.5315143999</v>
      </c>
    </row>
    <row r="350" spans="11:11">
      <c r="K350" s="373">
        <v>413413.47318698233</v>
      </c>
    </row>
    <row r="351" spans="11:11">
      <c r="K351" s="373">
        <v>1191998.070756485</v>
      </c>
    </row>
    <row r="352" spans="11:11">
      <c r="K352" s="373">
        <v>3643853.4307852313</v>
      </c>
    </row>
    <row r="353" spans="11:11">
      <c r="K353" s="373">
        <v>-1042212.0004442253</v>
      </c>
    </row>
    <row r="354" spans="11:11">
      <c r="K354" s="373">
        <v>505149.57677099644</v>
      </c>
    </row>
    <row r="355" spans="11:11">
      <c r="K355" s="373">
        <v>-1204410.5245529141</v>
      </c>
    </row>
    <row r="356" spans="11:11">
      <c r="K356" s="373">
        <v>1858514.6772954909</v>
      </c>
    </row>
    <row r="357" spans="11:11">
      <c r="K357" s="373">
        <v>2310566.6223264979</v>
      </c>
    </row>
    <row r="358" spans="11:11">
      <c r="K358" s="373">
        <v>4073104.6346490132</v>
      </c>
    </row>
    <row r="359" spans="11:11">
      <c r="K359" s="373">
        <v>-1403168.6503488547</v>
      </c>
    </row>
    <row r="360" spans="11:11">
      <c r="K360" s="373">
        <v>188978.68842328596</v>
      </c>
    </row>
    <row r="361" spans="11:11">
      <c r="K361" s="373">
        <v>2085033.7794360749</v>
      </c>
    </row>
    <row r="362" spans="11:11">
      <c r="K362" s="373">
        <v>2304525.1970303217</v>
      </c>
    </row>
    <row r="363" spans="11:11">
      <c r="K363" s="373">
        <v>-507184.53055227548</v>
      </c>
    </row>
    <row r="364" spans="11:11">
      <c r="K364" s="373">
        <v>3429658.0496946415</v>
      </c>
    </row>
    <row r="365" spans="11:11">
      <c r="K365" s="373">
        <v>-307552.03177581541</v>
      </c>
    </row>
    <row r="366" spans="11:11">
      <c r="K366" s="373">
        <v>998790.09490342182</v>
      </c>
    </row>
    <row r="367" spans="11:11">
      <c r="K367" s="373">
        <v>541020.04801151739</v>
      </c>
    </row>
    <row r="368" spans="11:11">
      <c r="K368" s="373">
        <v>-688973.57962894381</v>
      </c>
    </row>
    <row r="369" spans="11:11">
      <c r="K369" s="373">
        <v>676362.43519391562</v>
      </c>
    </row>
    <row r="370" spans="11:11">
      <c r="K370" s="373">
        <v>-890657.94169322459</v>
      </c>
    </row>
    <row r="371" spans="11:11">
      <c r="K371" s="373">
        <v>1385465.2202672202</v>
      </c>
    </row>
    <row r="372" spans="11:11">
      <c r="K372" s="373">
        <v>1158992.7298420637</v>
      </c>
    </row>
    <row r="373" spans="11:11">
      <c r="K373" s="373">
        <v>-439815.96629487583</v>
      </c>
    </row>
    <row r="374" spans="11:11">
      <c r="K374" s="373">
        <v>3907596.5147845102</v>
      </c>
    </row>
    <row r="375" spans="11:11">
      <c r="K375" s="373">
        <v>322746.36084903195</v>
      </c>
    </row>
    <row r="376" spans="11:11">
      <c r="K376" s="373">
        <v>1150703.5830484049</v>
      </c>
    </row>
    <row r="377" spans="11:11">
      <c r="K377" s="373">
        <v>-771205.52199493558</v>
      </c>
    </row>
    <row r="378" spans="11:11">
      <c r="K378" s="373">
        <v>3831833.3794428008</v>
      </c>
    </row>
    <row r="379" spans="11:11">
      <c r="K379" s="373">
        <v>4602289.5798899215</v>
      </c>
    </row>
    <row r="380" spans="11:11">
      <c r="K380" s="373">
        <v>957391.99348378065</v>
      </c>
    </row>
    <row r="381" spans="11:11">
      <c r="K381" s="373">
        <v>53093.457472963491</v>
      </c>
    </row>
    <row r="382" spans="11:11">
      <c r="K382" s="373">
        <v>1163725.4120116953</v>
      </c>
    </row>
    <row r="383" spans="11:11">
      <c r="K383" s="373">
        <v>1676211.0123175599</v>
      </c>
    </row>
    <row r="384" spans="11:11">
      <c r="K384" s="373">
        <v>771593.89168017241</v>
      </c>
    </row>
    <row r="385" spans="11:11">
      <c r="K385" s="373">
        <v>-2441430.475657478</v>
      </c>
    </row>
    <row r="386" spans="11:11">
      <c r="K386" s="373">
        <v>2320994.8370264247</v>
      </c>
    </row>
    <row r="387" spans="11:11">
      <c r="K387" s="373">
        <v>-571266.90152664622</v>
      </c>
    </row>
    <row r="388" spans="11:11">
      <c r="K388" s="373">
        <v>1934576.6634776692</v>
      </c>
    </row>
    <row r="389" spans="11:11">
      <c r="K389" s="373">
        <v>1292251.4489065867</v>
      </c>
    </row>
    <row r="390" spans="11:11">
      <c r="K390" s="373">
        <v>1080300.3453874977</v>
      </c>
    </row>
    <row r="391" spans="11:11">
      <c r="K391" s="373">
        <v>-1345099.3199625986</v>
      </c>
    </row>
    <row r="392" spans="11:11">
      <c r="K392" s="373">
        <v>-10534.033118812367</v>
      </c>
    </row>
    <row r="393" spans="11:11">
      <c r="K393" s="373">
        <v>957691.68201047345</v>
      </c>
    </row>
    <row r="394" spans="11:11">
      <c r="K394" s="373">
        <v>2565022.021540598</v>
      </c>
    </row>
    <row r="395" spans="11:11">
      <c r="K395" s="373">
        <v>1260156.7597035232</v>
      </c>
    </row>
    <row r="396" spans="11:11">
      <c r="K396" s="373">
        <v>2241347.9305670308</v>
      </c>
    </row>
    <row r="397" spans="11:11">
      <c r="K397" s="373">
        <v>324613.62589261774</v>
      </c>
    </row>
    <row r="398" spans="11:11">
      <c r="K398" s="373">
        <v>949456.81975332485</v>
      </c>
    </row>
    <row r="399" spans="11:11">
      <c r="K399" s="373">
        <v>1869882.8499609928</v>
      </c>
    </row>
    <row r="400" spans="11:11">
      <c r="K400" s="373">
        <v>-327542.6467905629</v>
      </c>
    </row>
    <row r="401" spans="11:11">
      <c r="K401" s="373">
        <v>1024754.4260905499</v>
      </c>
    </row>
    <row r="402" spans="11:11">
      <c r="K402" s="373">
        <v>852771.81507455441</v>
      </c>
    </row>
    <row r="403" spans="11:11">
      <c r="K403" s="373">
        <v>-1270893.1741582775</v>
      </c>
    </row>
    <row r="404" spans="11:11">
      <c r="K404" s="373">
        <v>-60968.237437909469</v>
      </c>
    </row>
    <row r="405" spans="11:11">
      <c r="K405" s="373">
        <v>1582268.8360239158</v>
      </c>
    </row>
    <row r="406" spans="11:11">
      <c r="K406" s="373">
        <v>713776.44626187137</v>
      </c>
    </row>
    <row r="407" spans="11:11">
      <c r="K407" s="373">
        <v>1425622.637928793</v>
      </c>
    </row>
    <row r="408" spans="11:11">
      <c r="K408" s="373">
        <v>-844888.50272375962</v>
      </c>
    </row>
    <row r="409" spans="11:11">
      <c r="K409" s="373">
        <v>-788211.0209183041</v>
      </c>
    </row>
    <row r="410" spans="11:11">
      <c r="K410" s="373">
        <v>-684161.85728506965</v>
      </c>
    </row>
    <row r="411" spans="11:11">
      <c r="K411" s="373">
        <v>-326933.2996757119</v>
      </c>
    </row>
    <row r="412" spans="11:11">
      <c r="K412" s="373">
        <v>-1397050.4527926676</v>
      </c>
    </row>
    <row r="413" spans="11:11">
      <c r="K413" s="373">
        <v>-243892.24040379329</v>
      </c>
    </row>
    <row r="414" spans="11:11">
      <c r="K414" s="373">
        <v>850835.17678386183</v>
      </c>
    </row>
    <row r="415" spans="11:11">
      <c r="K415" s="373">
        <v>-1611527.6724860554</v>
      </c>
    </row>
    <row r="416" spans="11:11">
      <c r="K416" s="373">
        <v>1246238.1766600518</v>
      </c>
    </row>
    <row r="417" spans="11:11">
      <c r="K417" s="373">
        <v>1093936.5910736814</v>
      </c>
    </row>
    <row r="418" spans="11:11">
      <c r="K418" s="373">
        <v>-2724602.5032155388</v>
      </c>
    </row>
    <row r="419" spans="11:11">
      <c r="K419" s="373">
        <v>895237.28676865972</v>
      </c>
    </row>
    <row r="420" spans="11:11">
      <c r="K420" s="373">
        <v>-361174.31940465444</v>
      </c>
    </row>
    <row r="421" spans="11:11">
      <c r="K421" s="373">
        <v>-2744792.7484662901</v>
      </c>
    </row>
    <row r="422" spans="11:11">
      <c r="K422" s="373">
        <v>-696836.78812568227</v>
      </c>
    </row>
    <row r="423" spans="11:11">
      <c r="K423" s="373">
        <v>1400073.351241153</v>
      </c>
    </row>
    <row r="424" spans="11:11">
      <c r="K424" s="373">
        <v>380850.3802185487</v>
      </c>
    </row>
    <row r="425" spans="11:11">
      <c r="K425" s="373">
        <v>1030971.297832873</v>
      </c>
    </row>
    <row r="426" spans="11:11">
      <c r="K426" s="373">
        <v>-860574.62751445198</v>
      </c>
    </row>
    <row r="427" spans="11:11">
      <c r="K427" s="373">
        <v>-1556009.6377000678</v>
      </c>
    </row>
    <row r="428" spans="11:11">
      <c r="K428" s="373">
        <v>265610.67468741327</v>
      </c>
    </row>
    <row r="429" spans="11:11">
      <c r="K429" s="373">
        <v>-1749105.6404317697</v>
      </c>
    </row>
    <row r="430" spans="11:11">
      <c r="K430" s="373">
        <v>-2690265.5277965972</v>
      </c>
    </row>
    <row r="431" spans="11:11">
      <c r="K431" s="373">
        <v>-128913.36556140636</v>
      </c>
    </row>
    <row r="432" spans="11:11">
      <c r="K432" s="373">
        <v>-2834896.483751853</v>
      </c>
    </row>
    <row r="433" spans="11:11">
      <c r="K433" s="373">
        <v>798633.97154648951</v>
      </c>
    </row>
    <row r="434" spans="11:11">
      <c r="K434" s="373">
        <v>2816387.8910328941</v>
      </c>
    </row>
    <row r="435" spans="11:11">
      <c r="K435" s="373">
        <v>-305295.62072609365</v>
      </c>
    </row>
    <row r="436" spans="11:11">
      <c r="K436" s="373">
        <v>1602936.6234683029</v>
      </c>
    </row>
    <row r="437" spans="11:11">
      <c r="K437" s="373">
        <v>882282.08490344114</v>
      </c>
    </row>
    <row r="438" spans="11:11">
      <c r="K438" s="373">
        <v>-777922.27011107211</v>
      </c>
    </row>
    <row r="439" spans="11:11">
      <c r="K439" s="373">
        <v>1618223.5167036809</v>
      </c>
    </row>
    <row r="440" spans="11:11">
      <c r="K440" s="373">
        <v>1035741.6189134133</v>
      </c>
    </row>
    <row r="441" spans="11:11">
      <c r="K441" s="373">
        <v>-703411.64337814832</v>
      </c>
    </row>
    <row r="442" spans="11:11">
      <c r="K442" s="373">
        <v>957005.75693785143</v>
      </c>
    </row>
    <row r="443" spans="11:11">
      <c r="K443" s="373">
        <v>2257341.609624709</v>
      </c>
    </row>
    <row r="444" spans="11:11">
      <c r="K444" s="373">
        <v>-1496615.5201780712</v>
      </c>
    </row>
    <row r="445" spans="11:11">
      <c r="K445" s="373">
        <v>-1477888.7101127463</v>
      </c>
    </row>
    <row r="446" spans="11:11">
      <c r="K446" s="373">
        <v>1108822.1997394448</v>
      </c>
    </row>
    <row r="447" spans="11:11">
      <c r="K447" s="373">
        <v>-1514676.0259043907</v>
      </c>
    </row>
    <row r="448" spans="11:11">
      <c r="K448" s="373">
        <v>-854091.4144637268</v>
      </c>
    </row>
    <row r="449" spans="11:11">
      <c r="K449" s="373">
        <v>2268803.8783405265</v>
      </c>
    </row>
    <row r="450" spans="11:11">
      <c r="K450" s="373">
        <v>2530147.8249232685</v>
      </c>
    </row>
    <row r="451" spans="11:11">
      <c r="K451" s="373">
        <v>-1020262.3750555521</v>
      </c>
    </row>
    <row r="452" spans="11:11">
      <c r="K452" s="373">
        <v>-1929296.1174182505</v>
      </c>
    </row>
    <row r="453" spans="11:11">
      <c r="K453" s="373">
        <v>2748066.6638961677</v>
      </c>
    </row>
    <row r="454" spans="11:11">
      <c r="K454" s="373">
        <v>-1069565.1192194407</v>
      </c>
    </row>
    <row r="455" spans="11:11">
      <c r="K455" s="373">
        <v>-2132290.4823674029</v>
      </c>
    </row>
    <row r="456" spans="11:11">
      <c r="K456" s="373">
        <v>1816965.1732653973</v>
      </c>
    </row>
    <row r="457" spans="11:11">
      <c r="K457" s="373">
        <v>1878114.4234951094</v>
      </c>
    </row>
    <row r="458" spans="11:11">
      <c r="K458" s="373">
        <v>911513.14559551026</v>
      </c>
    </row>
    <row r="459" spans="11:11">
      <c r="K459" s="373">
        <v>-1869539.1435878475</v>
      </c>
    </row>
    <row r="460" spans="11:11">
      <c r="K460" s="373">
        <v>-891106.00261218566</v>
      </c>
    </row>
    <row r="461" spans="11:11">
      <c r="K461" s="373">
        <v>1863820.8610143547</v>
      </c>
    </row>
    <row r="462" spans="11:11">
      <c r="K462" s="373">
        <v>3580016.4388409313</v>
      </c>
    </row>
    <row r="463" spans="11:11">
      <c r="K463" s="373">
        <v>1088023.4416002834</v>
      </c>
    </row>
    <row r="464" spans="11:11">
      <c r="K464" s="373">
        <v>396307.10056633689</v>
      </c>
    </row>
    <row r="465" spans="11:11">
      <c r="K465" s="373">
        <v>1033498.7257657538</v>
      </c>
    </row>
    <row r="466" spans="11:11">
      <c r="K466" s="373">
        <v>3269334.1383164246</v>
      </c>
    </row>
    <row r="467" spans="11:11">
      <c r="K467" s="373">
        <v>1145316.320971634</v>
      </c>
    </row>
    <row r="468" spans="11:11">
      <c r="K468" s="373">
        <v>-1176599.7949981238</v>
      </c>
    </row>
    <row r="469" spans="11:11">
      <c r="K469" s="373">
        <v>-103198.79242995405</v>
      </c>
    </row>
    <row r="470" spans="11:11">
      <c r="K470" s="373">
        <v>-1141905.8035867009</v>
      </c>
    </row>
    <row r="471" spans="11:11">
      <c r="K471" s="373">
        <v>-2167477.7079994297</v>
      </c>
    </row>
    <row r="472" spans="11:11">
      <c r="K472" s="373">
        <v>2635810.4124529203</v>
      </c>
    </row>
    <row r="473" spans="11:11">
      <c r="K473" s="373">
        <v>-969392.17948376539</v>
      </c>
    </row>
    <row r="474" spans="11:11">
      <c r="K474" s="373">
        <v>1047528.4964238734</v>
      </c>
    </row>
    <row r="475" spans="11:11">
      <c r="K475" s="373">
        <v>3432880.0298903752</v>
      </c>
    </row>
    <row r="476" spans="11:11">
      <c r="K476" s="373">
        <v>2428602.1858497197</v>
      </c>
    </row>
    <row r="477" spans="11:11">
      <c r="K477" s="373">
        <v>911451.36894814647</v>
      </c>
    </row>
    <row r="478" spans="11:11">
      <c r="K478" s="373">
        <v>-1381175.8432801017</v>
      </c>
    </row>
    <row r="479" spans="11:11">
      <c r="K479" s="373">
        <v>-495601.96468129288</v>
      </c>
    </row>
    <row r="480" spans="11:11">
      <c r="K480" s="373">
        <v>4052233.2326184353</v>
      </c>
    </row>
    <row r="481" spans="11:11">
      <c r="K481" s="373">
        <v>-72722.383942474844</v>
      </c>
    </row>
    <row r="482" spans="11:11">
      <c r="K482" s="373">
        <v>2455953.6683107968</v>
      </c>
    </row>
    <row r="483" spans="11:11">
      <c r="K483" s="373">
        <v>3097998.4952216661</v>
      </c>
    </row>
    <row r="484" spans="11:11">
      <c r="K484" s="373">
        <v>1427584.15697409</v>
      </c>
    </row>
    <row r="485" spans="11:11">
      <c r="K485" s="373">
        <v>-370781.1396295235</v>
      </c>
    </row>
    <row r="486" spans="11:11">
      <c r="K486" s="373">
        <v>-1566582.4090865217</v>
      </c>
    </row>
    <row r="487" spans="11:11">
      <c r="K487" s="373">
        <v>-2160574.567221019</v>
      </c>
    </row>
    <row r="488" spans="11:11">
      <c r="K488" s="373">
        <v>-89785.786609646864</v>
      </c>
    </row>
    <row r="489" spans="11:11">
      <c r="K489" s="373">
        <v>1600702.7339677748</v>
      </c>
    </row>
    <row r="490" spans="11:11">
      <c r="K490" s="373">
        <v>311479.50336730131</v>
      </c>
    </row>
    <row r="491" spans="11:11">
      <c r="K491" s="373">
        <v>195468.83350006281</v>
      </c>
    </row>
    <row r="492" spans="11:11">
      <c r="K492" s="373">
        <v>-67103.146487472346</v>
      </c>
    </row>
    <row r="493" spans="11:11">
      <c r="K493" s="373">
        <v>2456828.6205628775</v>
      </c>
    </row>
    <row r="494" spans="11:11">
      <c r="K494" s="373">
        <v>5679699.6400087085</v>
      </c>
    </row>
    <row r="495" spans="11:11">
      <c r="K495" s="373">
        <v>626721.6332331642</v>
      </c>
    </row>
    <row r="496" spans="11:11">
      <c r="K496" s="373">
        <v>1401604.4019547936</v>
      </c>
    </row>
    <row r="497" spans="11:11">
      <c r="K497" s="373">
        <v>628528.0776837396</v>
      </c>
    </row>
    <row r="498" spans="11:11">
      <c r="K498" s="373">
        <v>763774.34456051211</v>
      </c>
    </row>
    <row r="499" spans="11:11">
      <c r="K499" s="373">
        <v>-343166.34837699938</v>
      </c>
    </row>
    <row r="500" spans="11:11">
      <c r="K500" s="373">
        <v>790348.58259392786</v>
      </c>
    </row>
    <row r="501" spans="11:11">
      <c r="K501" s="373">
        <v>863509.57343521272</v>
      </c>
    </row>
    <row r="502" spans="11:11">
      <c r="K502" s="373">
        <v>2373395.2049103985</v>
      </c>
    </row>
    <row r="503" spans="11:11">
      <c r="K503" s="373">
        <v>304648.86638854048</v>
      </c>
    </row>
    <row r="504" spans="11:11">
      <c r="K504" s="373">
        <v>-372211.72741455166</v>
      </c>
    </row>
    <row r="505" spans="11:11">
      <c r="K505" s="373">
        <v>170963.5462390657</v>
      </c>
    </row>
    <row r="506" spans="11:11">
      <c r="K506" s="373">
        <v>-1008037.9301675959</v>
      </c>
    </row>
    <row r="507" spans="11:11">
      <c r="K507" s="373">
        <v>1565188.3371390968</v>
      </c>
    </row>
    <row r="508" spans="11:11">
      <c r="K508" s="373">
        <v>1628477.5807804118</v>
      </c>
    </row>
    <row r="509" spans="11:11">
      <c r="K509" s="373">
        <v>272306.06027844804</v>
      </c>
    </row>
    <row r="510" spans="11:11">
      <c r="K510" s="373">
        <v>2420362.400646179</v>
      </c>
    </row>
    <row r="511" spans="11:11">
      <c r="K511" s="373">
        <v>604373.53710141242</v>
      </c>
    </row>
    <row r="512" spans="11:11">
      <c r="K512" s="373">
        <v>961997.45397721208</v>
      </c>
    </row>
    <row r="513" spans="11:11">
      <c r="K513" s="373">
        <v>1162420.5621779982</v>
      </c>
    </row>
    <row r="514" spans="11:11">
      <c r="K514" s="373">
        <v>899100.88864032342</v>
      </c>
    </row>
    <row r="515" spans="11:11">
      <c r="K515" s="373">
        <v>441755.3204216531</v>
      </c>
    </row>
    <row r="516" spans="11:11">
      <c r="K516" s="373">
        <v>2674061.2236634782</v>
      </c>
    </row>
    <row r="517" spans="11:11">
      <c r="K517" s="373">
        <v>1623648.465156053</v>
      </c>
    </row>
    <row r="518" spans="11:11">
      <c r="K518" s="373">
        <v>-1407859.1084837087</v>
      </c>
    </row>
    <row r="519" spans="11:11">
      <c r="K519" s="373">
        <v>-249945.49875102798</v>
      </c>
    </row>
    <row r="520" spans="11:11">
      <c r="K520" s="373">
        <v>-456772.33184064785</v>
      </c>
    </row>
    <row r="521" spans="11:11">
      <c r="K521" s="373">
        <v>1499337.7504431263</v>
      </c>
    </row>
    <row r="522" spans="11:11">
      <c r="K522" s="373">
        <v>-678307.08370861004</v>
      </c>
    </row>
    <row r="523" spans="11:11">
      <c r="K523" s="373">
        <v>2453087.4366951585</v>
      </c>
    </row>
    <row r="524" spans="11:11">
      <c r="K524" s="373">
        <v>-615152.36703639571</v>
      </c>
    </row>
    <row r="525" spans="11:11">
      <c r="K525" s="373">
        <v>2020340.8898904009</v>
      </c>
    </row>
    <row r="526" spans="11:11">
      <c r="K526" s="373">
        <v>-248704.39716286701</v>
      </c>
    </row>
    <row r="527" spans="11:11">
      <c r="K527" s="373">
        <v>-890644.78685651091</v>
      </c>
    </row>
    <row r="528" spans="11:11">
      <c r="K528" s="373">
        <v>1408270.2804239986</v>
      </c>
    </row>
    <row r="529" spans="11:11">
      <c r="K529" s="373">
        <v>-1923379.2889326639</v>
      </c>
    </row>
    <row r="530" spans="11:11">
      <c r="K530" s="373">
        <v>981084.67960453755</v>
      </c>
    </row>
    <row r="531" spans="11:11">
      <c r="K531" s="373">
        <v>-263340.12521644006</v>
      </c>
    </row>
    <row r="532" spans="11:11">
      <c r="K532" s="373">
        <v>-1377940.9787234666</v>
      </c>
    </row>
    <row r="533" spans="11:11">
      <c r="K533" s="373">
        <v>2705910.2300637085</v>
      </c>
    </row>
    <row r="534" spans="11:11">
      <c r="K534" s="373">
        <v>-200044.83715678379</v>
      </c>
    </row>
    <row r="535" spans="11:11">
      <c r="K535" s="373">
        <v>1724243.4933651581</v>
      </c>
    </row>
    <row r="536" spans="11:11">
      <c r="K536" s="373">
        <v>898842.34608155466</v>
      </c>
    </row>
    <row r="537" spans="11:11">
      <c r="K537" s="373">
        <v>315773.59352765023</v>
      </c>
    </row>
    <row r="538" spans="11:11">
      <c r="K538" s="373">
        <v>-1163611.0891226665</v>
      </c>
    </row>
    <row r="539" spans="11:11">
      <c r="K539" s="373">
        <v>2678564.8167600408</v>
      </c>
    </row>
    <row r="540" spans="11:11">
      <c r="K540" s="373">
        <v>880714.56683880254</v>
      </c>
    </row>
    <row r="541" spans="11:11">
      <c r="K541" s="373">
        <v>3151017.2416305784</v>
      </c>
    </row>
    <row r="542" spans="11:11">
      <c r="K542" s="373">
        <v>826442.26164564607</v>
      </c>
    </row>
    <row r="543" spans="11:11">
      <c r="K543" s="373">
        <v>-983375.49098042713</v>
      </c>
    </row>
    <row r="544" spans="11:11">
      <c r="K544" s="373">
        <v>63383.583286784356</v>
      </c>
    </row>
    <row r="545" spans="11:11">
      <c r="K545" s="373">
        <v>-220601.13258954859</v>
      </c>
    </row>
    <row r="546" spans="11:11">
      <c r="K546" s="373">
        <v>675956.03432621597</v>
      </c>
    </row>
    <row r="547" spans="11:11">
      <c r="K547" s="373">
        <v>1595900.6570019776</v>
      </c>
    </row>
    <row r="548" spans="11:11">
      <c r="K548" s="373">
        <v>1278442.0151328694</v>
      </c>
    </row>
    <row r="549" spans="11:11">
      <c r="K549" s="373">
        <v>691108.23541509756</v>
      </c>
    </row>
    <row r="550" spans="11:11">
      <c r="K550" s="373">
        <v>-1354176.3031189651</v>
      </c>
    </row>
    <row r="551" spans="11:11">
      <c r="K551" s="373">
        <v>-2213.6661465293728</v>
      </c>
    </row>
    <row r="552" spans="11:11">
      <c r="K552" s="373">
        <v>447569.65824850649</v>
      </c>
    </row>
    <row r="553" spans="11:11">
      <c r="K553" s="373">
        <v>-172159.69104373781</v>
      </c>
    </row>
    <row r="554" spans="11:11">
      <c r="K554" s="373">
        <v>-356010.9221236126</v>
      </c>
    </row>
    <row r="555" spans="11:11">
      <c r="K555" s="373">
        <v>1257801.8213543359</v>
      </c>
    </row>
    <row r="556" spans="11:11">
      <c r="K556" s="373">
        <v>1319908.0821813692</v>
      </c>
    </row>
    <row r="557" spans="11:11">
      <c r="K557" s="373">
        <v>378406.98267386039</v>
      </c>
    </row>
    <row r="558" spans="11:11">
      <c r="K558" s="373">
        <v>-2033496.4575045137</v>
      </c>
    </row>
    <row r="559" spans="11:11">
      <c r="K559" s="373">
        <v>451703.72767906263</v>
      </c>
    </row>
    <row r="560" spans="11:11">
      <c r="K560" s="373">
        <v>2476193.9225462126</v>
      </c>
    </row>
    <row r="561" spans="11:11">
      <c r="K561" s="373">
        <v>1195416.2297974664</v>
      </c>
    </row>
    <row r="562" spans="11:11">
      <c r="K562" s="373">
        <v>-1186151.6809797166</v>
      </c>
    </row>
    <row r="563" spans="11:11">
      <c r="K563" s="373">
        <v>491767.7329636889</v>
      </c>
    </row>
    <row r="564" spans="11:11">
      <c r="K564" s="373">
        <v>1315152.5434690581</v>
      </c>
    </row>
    <row r="565" spans="11:11">
      <c r="K565" s="373">
        <v>621159.43315379391</v>
      </c>
    </row>
    <row r="566" spans="11:11">
      <c r="K566" s="373">
        <v>-1484239.1404140505</v>
      </c>
    </row>
    <row r="567" spans="11:11">
      <c r="K567" s="373">
        <v>1680699.9176033905</v>
      </c>
    </row>
    <row r="568" spans="11:11">
      <c r="K568" s="373">
        <v>1252355.4069049761</v>
      </c>
    </row>
    <row r="569" spans="11:11">
      <c r="K569" s="373">
        <v>2035228.570137237</v>
      </c>
    </row>
    <row r="570" spans="11:11">
      <c r="K570" s="373">
        <v>-703733.65036785183</v>
      </c>
    </row>
    <row r="571" spans="11:11">
      <c r="K571" s="373">
        <v>712036.53879092983</v>
      </c>
    </row>
    <row r="572" spans="11:11">
      <c r="K572" s="373">
        <v>1766058.6688061019</v>
      </c>
    </row>
    <row r="573" spans="11:11">
      <c r="K573" s="373">
        <v>-706078.60470812186</v>
      </c>
    </row>
    <row r="574" spans="11:11">
      <c r="K574" s="373">
        <v>1774054.5069505444</v>
      </c>
    </row>
    <row r="575" spans="11:11">
      <c r="K575" s="373">
        <v>1180029.0945626234</v>
      </c>
    </row>
    <row r="576" spans="11:11">
      <c r="K576" s="373">
        <v>734040.44421068789</v>
      </c>
    </row>
    <row r="577" spans="11:11">
      <c r="K577" s="373">
        <v>186771.30560421222</v>
      </c>
    </row>
    <row r="578" spans="11:11">
      <c r="K578" s="373">
        <v>327778.4112245834</v>
      </c>
    </row>
    <row r="579" spans="11:11">
      <c r="K579" s="373">
        <v>-360164.62781270989</v>
      </c>
    </row>
    <row r="580" spans="11:11">
      <c r="K580" s="373">
        <v>218372.4565174114</v>
      </c>
    </row>
    <row r="581" spans="11:11">
      <c r="K581" s="373">
        <v>1973633.4139693037</v>
      </c>
    </row>
    <row r="582" spans="11:11">
      <c r="K582" s="373">
        <v>3144184.6446680622</v>
      </c>
    </row>
    <row r="583" spans="11:11">
      <c r="K583" s="373">
        <v>1136856.5891495182</v>
      </c>
    </row>
    <row r="584" spans="11:11">
      <c r="K584" s="373">
        <v>910908.08542514895</v>
      </c>
    </row>
    <row r="585" spans="11:11">
      <c r="K585" s="373">
        <v>1649518.6724856861</v>
      </c>
    </row>
    <row r="586" spans="11:11">
      <c r="K586" s="373">
        <v>501015.91176192346</v>
      </c>
    </row>
    <row r="587" spans="11:11">
      <c r="K587" s="373">
        <v>1742957.0505890332</v>
      </c>
    </row>
    <row r="588" spans="11:11">
      <c r="K588" s="373">
        <v>-1104126.9047646343</v>
      </c>
    </row>
    <row r="589" spans="11:11">
      <c r="K589" s="373">
        <v>2649406.2896824544</v>
      </c>
    </row>
    <row r="590" spans="11:11">
      <c r="K590" s="373">
        <v>4952811.5870159343</v>
      </c>
    </row>
    <row r="591" spans="11:11">
      <c r="K591" s="373">
        <v>1974171.7070744161</v>
      </c>
    </row>
    <row r="592" spans="11:11">
      <c r="K592" s="373">
        <v>1818912.3954234289</v>
      </c>
    </row>
    <row r="593" spans="11:11">
      <c r="K593" s="373">
        <v>2961020.8519119862</v>
      </c>
    </row>
    <row r="594" spans="11:11">
      <c r="K594" s="373">
        <v>1279244.3609501228</v>
      </c>
    </row>
    <row r="595" spans="11:11">
      <c r="K595" s="373">
        <v>1932690.1133101026</v>
      </c>
    </row>
    <row r="596" spans="11:11">
      <c r="K596" s="373">
        <v>2266649.6232253499</v>
      </c>
    </row>
    <row r="597" spans="11:11">
      <c r="K597" s="373">
        <v>1949222.0598892935</v>
      </c>
    </row>
    <row r="598" spans="11:11">
      <c r="K598" s="373">
        <v>3187666.2193007898</v>
      </c>
    </row>
    <row r="599" spans="11:11">
      <c r="K599" s="373">
        <v>2489207.1568863252</v>
      </c>
    </row>
    <row r="600" spans="11:11">
      <c r="K600" s="373">
        <v>938934.51554434025</v>
      </c>
    </row>
    <row r="601" spans="11:11">
      <c r="K601" s="373">
        <v>1377958.0221186711</v>
      </c>
    </row>
    <row r="602" spans="11:11">
      <c r="K602" s="373">
        <v>3010200.3550660023</v>
      </c>
    </row>
    <row r="603" spans="11:11">
      <c r="K603" s="373">
        <v>903021.82866827841</v>
      </c>
    </row>
    <row r="604" spans="11:11">
      <c r="K604" s="373">
        <v>-1285124.6115014302</v>
      </c>
    </row>
    <row r="605" spans="11:11">
      <c r="K605" s="373">
        <v>-512587.93214795785</v>
      </c>
    </row>
    <row r="606" spans="11:11">
      <c r="K606" s="373">
        <v>390009.09683861793</v>
      </c>
    </row>
    <row r="607" spans="11:11">
      <c r="K607" s="373">
        <v>-1915354.9760017106</v>
      </c>
    </row>
    <row r="608" spans="11:11">
      <c r="K608" s="373">
        <v>1138576.6494357625</v>
      </c>
    </row>
    <row r="609" spans="11:11">
      <c r="K609" s="373">
        <v>-222410.97951837955</v>
      </c>
    </row>
    <row r="610" spans="11:11">
      <c r="K610" s="373">
        <v>316881.38705308782</v>
      </c>
    </row>
    <row r="611" spans="11:11">
      <c r="K611" s="373">
        <v>395944.10825845529</v>
      </c>
    </row>
    <row r="612" spans="11:11">
      <c r="K612" s="373">
        <v>741142.5866902608</v>
      </c>
    </row>
    <row r="613" spans="11:11">
      <c r="K613" s="373">
        <v>-412439.82435174054</v>
      </c>
    </row>
    <row r="614" spans="11:11">
      <c r="K614" s="373">
        <v>4341643.0642567817</v>
      </c>
    </row>
    <row r="615" spans="11:11">
      <c r="K615" s="373">
        <v>319148.30890468135</v>
      </c>
    </row>
    <row r="616" spans="11:11">
      <c r="K616" s="373">
        <v>-1468151.4098532107</v>
      </c>
    </row>
    <row r="617" spans="11:11">
      <c r="K617" s="373">
        <v>28080.862648691516</v>
      </c>
    </row>
    <row r="618" spans="11:11">
      <c r="K618" s="373">
        <v>3000648.6282467404</v>
      </c>
    </row>
    <row r="619" spans="11:11">
      <c r="K619" s="373">
        <v>2556282.4189064847</v>
      </c>
    </row>
    <row r="620" spans="11:11">
      <c r="K620" s="373">
        <v>1475703.3055987076</v>
      </c>
    </row>
    <row r="621" spans="11:11">
      <c r="K621" s="373">
        <v>1085334.4461497266</v>
      </c>
    </row>
    <row r="622" spans="11:11">
      <c r="K622" s="373">
        <v>-1980582.6056615151</v>
      </c>
    </row>
    <row r="623" spans="11:11">
      <c r="K623" s="373">
        <v>1360002.9969412505</v>
      </c>
    </row>
    <row r="624" spans="11:11">
      <c r="K624" s="373">
        <v>3052676.5938540259</v>
      </c>
    </row>
    <row r="625" spans="11:11">
      <c r="K625" s="373">
        <v>73239.892607458867</v>
      </c>
    </row>
    <row r="626" spans="11:11">
      <c r="K626" s="373">
        <v>2021009.6174809581</v>
      </c>
    </row>
    <row r="627" spans="11:11">
      <c r="K627" s="373">
        <v>-121442.40963296941</v>
      </c>
    </row>
    <row r="628" spans="11:11">
      <c r="K628" s="373">
        <v>188357.56240536016</v>
      </c>
    </row>
    <row r="629" spans="11:11">
      <c r="K629" s="373">
        <v>347413.80275827902</v>
      </c>
    </row>
    <row r="630" spans="11:11">
      <c r="K630" s="373">
        <v>-1165020.2330831902</v>
      </c>
    </row>
    <row r="631" spans="11:11">
      <c r="K631" s="373">
        <v>1575076.7334436376</v>
      </c>
    </row>
    <row r="632" spans="11:11">
      <c r="K632" s="373">
        <v>2688710.5114126857</v>
      </c>
    </row>
    <row r="633" spans="11:11">
      <c r="K633" s="373">
        <v>1458316.0879903666</v>
      </c>
    </row>
    <row r="634" spans="11:11">
      <c r="K634" s="373">
        <v>3602845.2636669977</v>
      </c>
    </row>
    <row r="635" spans="11:11">
      <c r="K635" s="373">
        <v>1335146.2904607446</v>
      </c>
    </row>
    <row r="636" spans="11:11">
      <c r="K636" s="373">
        <v>-467334.90237463615</v>
      </c>
    </row>
    <row r="637" spans="11:11">
      <c r="K637" s="373">
        <v>-1233561.8978201319</v>
      </c>
    </row>
    <row r="638" spans="11:11">
      <c r="K638" s="373">
        <v>-1422258.5193289537</v>
      </c>
    </row>
    <row r="639" spans="11:11">
      <c r="K639" s="373">
        <v>1863206.9474428988</v>
      </c>
    </row>
    <row r="640" spans="11:11">
      <c r="K640" s="373">
        <v>-97499.022910523694</v>
      </c>
    </row>
    <row r="641" spans="11:11">
      <c r="K641" s="373">
        <v>-1031954.7913050724</v>
      </c>
    </row>
    <row r="642" spans="11:11">
      <c r="K642" s="373">
        <v>989021.56643184857</v>
      </c>
    </row>
    <row r="643" spans="11:11">
      <c r="K643" s="373">
        <v>2315724.6843415694</v>
      </c>
    </row>
    <row r="644" spans="11:11">
      <c r="K644" s="373">
        <v>-1219689.1138654179</v>
      </c>
    </row>
    <row r="645" spans="11:11">
      <c r="K645" s="373">
        <v>765063.60116759245</v>
      </c>
    </row>
    <row r="646" spans="11:11">
      <c r="K646" s="373">
        <v>-674809.89273862785</v>
      </c>
    </row>
    <row r="647" spans="11:11">
      <c r="K647" s="373">
        <v>1182644.0002794282</v>
      </c>
    </row>
    <row r="648" spans="11:11">
      <c r="K648" s="373">
        <v>-124567.38649979187</v>
      </c>
    </row>
    <row r="649" spans="11:11">
      <c r="K649" s="373">
        <v>2100028.0452308841</v>
      </c>
    </row>
    <row r="650" spans="11:11">
      <c r="K650" s="373">
        <v>270139.06687894976</v>
      </c>
    </row>
    <row r="651" spans="11:11">
      <c r="K651" s="373">
        <v>-2081477.4254280194</v>
      </c>
    </row>
    <row r="652" spans="11:11">
      <c r="K652" s="373">
        <v>1236220.0501307875</v>
      </c>
    </row>
    <row r="653" spans="11:11">
      <c r="K653" s="373">
        <v>-694222.48651663214</v>
      </c>
    </row>
    <row r="654" spans="11:11">
      <c r="K654" s="373">
        <v>2171190.0859718341</v>
      </c>
    </row>
    <row r="655" spans="11:11">
      <c r="K655" s="373">
        <v>3261251.2004334275</v>
      </c>
    </row>
    <row r="656" spans="11:11">
      <c r="K656" s="373">
        <v>2263443.2829267047</v>
      </c>
    </row>
    <row r="657" spans="11:11">
      <c r="K657" s="373">
        <v>1041728.8362922019</v>
      </c>
    </row>
    <row r="658" spans="11:11">
      <c r="K658" s="373">
        <v>1766233.6380747238</v>
      </c>
    </row>
    <row r="659" spans="11:11">
      <c r="K659" s="373">
        <v>554023.59038647381</v>
      </c>
    </row>
    <row r="660" spans="11:11">
      <c r="K660" s="373">
        <v>-2472401.5745321456</v>
      </c>
    </row>
    <row r="661" spans="11:11">
      <c r="K661" s="373">
        <v>-486823.19536586176</v>
      </c>
    </row>
    <row r="662" spans="11:11">
      <c r="K662" s="373">
        <v>1570828.2499346507</v>
      </c>
    </row>
    <row r="663" spans="11:11">
      <c r="K663" s="373">
        <v>788403.38180169067</v>
      </c>
    </row>
    <row r="664" spans="11:11">
      <c r="K664" s="373">
        <v>-89982.935484199319</v>
      </c>
    </row>
    <row r="665" spans="11:11">
      <c r="K665" s="373">
        <v>-2095334.3280764343</v>
      </c>
    </row>
    <row r="666" spans="11:11">
      <c r="K666" s="373">
        <v>465095.78594353097</v>
      </c>
    </row>
    <row r="667" spans="11:11">
      <c r="K667" s="373">
        <v>1690549.0526017614</v>
      </c>
    </row>
    <row r="668" spans="11:11">
      <c r="K668" s="373">
        <v>29793.29046725831</v>
      </c>
    </row>
    <row r="669" spans="11:11">
      <c r="K669" s="373">
        <v>-1413800.4484534336</v>
      </c>
    </row>
    <row r="670" spans="11:11">
      <c r="K670" s="373">
        <v>-761256.92968860827</v>
      </c>
    </row>
    <row r="671" spans="11:11">
      <c r="K671" s="373">
        <v>192444.93255366827</v>
      </c>
    </row>
    <row r="672" spans="11:11">
      <c r="K672" s="373">
        <v>1424584.2400669132</v>
      </c>
    </row>
    <row r="673" spans="11:11">
      <c r="K673" s="373">
        <v>1004266.5337509981</v>
      </c>
    </row>
    <row r="674" spans="11:11">
      <c r="K674" s="373">
        <v>1568729.0080126112</v>
      </c>
    </row>
    <row r="675" spans="11:11">
      <c r="K675" s="373">
        <v>2177630.4048321312</v>
      </c>
    </row>
    <row r="676" spans="11:11">
      <c r="K676" s="373">
        <v>-316639.83894457249</v>
      </c>
    </row>
    <row r="677" spans="11:11">
      <c r="K677" s="373">
        <v>2884127.1033822652</v>
      </c>
    </row>
    <row r="678" spans="11:11">
      <c r="K678" s="373">
        <v>303185.70003682887</v>
      </c>
    </row>
    <row r="679" spans="11:11">
      <c r="K679" s="373">
        <v>3005695.7194726681</v>
      </c>
    </row>
    <row r="680" spans="11:11">
      <c r="K680" s="373">
        <v>1431401.7194013374</v>
      </c>
    </row>
    <row r="681" spans="11:11">
      <c r="K681" s="373">
        <v>3493326.0533851301</v>
      </c>
    </row>
    <row r="682" spans="11:11">
      <c r="K682" s="373">
        <v>2055350.7817429171</v>
      </c>
    </row>
    <row r="683" spans="11:11">
      <c r="K683" s="373">
        <v>1653977.7617902032</v>
      </c>
    </row>
    <row r="684" spans="11:11">
      <c r="K684" s="373">
        <v>2267454.7351811454</v>
      </c>
    </row>
    <row r="685" spans="11:11">
      <c r="K685" s="373">
        <v>1864168.6007341275</v>
      </c>
    </row>
    <row r="686" spans="11:11">
      <c r="K686" s="373">
        <v>324394.62650017813</v>
      </c>
    </row>
    <row r="687" spans="11:11">
      <c r="K687" s="373">
        <v>-335130.01358199632</v>
      </c>
    </row>
    <row r="688" spans="11:11">
      <c r="K688" s="373">
        <v>2886448.3732828833</v>
      </c>
    </row>
    <row r="689" spans="11:11">
      <c r="K689" s="373">
        <v>649489.87036538613</v>
      </c>
    </row>
    <row r="690" spans="11:11">
      <c r="K690" s="373">
        <v>1298733.002008179</v>
      </c>
    </row>
    <row r="691" spans="11:11">
      <c r="K691" s="373">
        <v>1398691.4960602426</v>
      </c>
    </row>
    <row r="692" spans="11:11">
      <c r="K692" s="373">
        <v>652112.94022842566</v>
      </c>
    </row>
    <row r="693" spans="11:11">
      <c r="K693" s="373">
        <v>-825029.49741462385</v>
      </c>
    </row>
    <row r="694" spans="11:11">
      <c r="K694" s="373">
        <v>2475380.0479275938</v>
      </c>
    </row>
    <row r="695" spans="11:11">
      <c r="K695" s="373">
        <v>2325481.7237941707</v>
      </c>
    </row>
    <row r="696" spans="11:11">
      <c r="K696" s="373">
        <v>4275659.0818356574</v>
      </c>
    </row>
    <row r="697" spans="11:11">
      <c r="K697" s="373">
        <v>-520728.3024385639</v>
      </c>
    </row>
    <row r="698" spans="11:11">
      <c r="K698" s="373">
        <v>-347326.13015448977</v>
      </c>
    </row>
    <row r="699" spans="11:11">
      <c r="K699" s="373">
        <v>-681167.53082861018</v>
      </c>
    </row>
    <row r="700" spans="11:11">
      <c r="K700" s="373">
        <v>842988.63568230323</v>
      </c>
    </row>
    <row r="701" spans="11:11">
      <c r="K701" s="373">
        <v>2246610.456731448</v>
      </c>
    </row>
    <row r="702" spans="11:11">
      <c r="K702" s="373">
        <v>1116715.7582335558</v>
      </c>
    </row>
    <row r="703" spans="11:11">
      <c r="K703" s="373">
        <v>-658098.27023223613</v>
      </c>
    </row>
    <row r="704" spans="11:11">
      <c r="K704" s="373">
        <v>590595.00826689345</v>
      </c>
    </row>
    <row r="705" spans="11:11">
      <c r="K705" s="373">
        <v>1975539.1249817039</v>
      </c>
    </row>
    <row r="706" spans="11:11">
      <c r="K706" s="373">
        <v>-388751.5905283934</v>
      </c>
    </row>
    <row r="707" spans="11:11">
      <c r="K707" s="373">
        <v>98982.845157858217</v>
      </c>
    </row>
    <row r="708" spans="11:11">
      <c r="K708" s="373">
        <v>-33211.622420474887</v>
      </c>
    </row>
    <row r="709" spans="11:11">
      <c r="K709" s="373">
        <v>1637306.8226348318</v>
      </c>
    </row>
    <row r="710" spans="11:11">
      <c r="K710" s="373">
        <v>-2525757.7817845466</v>
      </c>
    </row>
    <row r="711" spans="11:11">
      <c r="K711" s="373">
        <v>165059.7106061473</v>
      </c>
    </row>
    <row r="712" spans="11:11">
      <c r="K712" s="373">
        <v>-698764.97677680338</v>
      </c>
    </row>
    <row r="713" spans="11:11">
      <c r="K713" s="373">
        <v>-1550748.5757287901</v>
      </c>
    </row>
    <row r="714" spans="11:11">
      <c r="K714" s="373">
        <v>1890570.7504000536</v>
      </c>
    </row>
    <row r="715" spans="11:11">
      <c r="K715" s="373">
        <v>-384050.80830114847</v>
      </c>
    </row>
    <row r="716" spans="11:11">
      <c r="K716" s="373">
        <v>-171782.86807434075</v>
      </c>
    </row>
    <row r="717" spans="11:11">
      <c r="K717" s="373">
        <v>-67260.311643745285</v>
      </c>
    </row>
    <row r="718" spans="11:11">
      <c r="K718" s="373">
        <v>888801.06675139139</v>
      </c>
    </row>
    <row r="719" spans="11:11">
      <c r="K719" s="373">
        <v>2415575.5135412561</v>
      </c>
    </row>
    <row r="720" spans="11:11">
      <c r="K720" s="373">
        <v>995752.11345473654</v>
      </c>
    </row>
    <row r="721" spans="11:11">
      <c r="K721" s="373">
        <v>-1814239.4101133614</v>
      </c>
    </row>
    <row r="722" spans="11:11">
      <c r="K722" s="373">
        <v>-1668890.9205371989</v>
      </c>
    </row>
    <row r="723" spans="11:11">
      <c r="K723" s="373">
        <v>1227091.9945937267</v>
      </c>
    </row>
    <row r="724" spans="11:11">
      <c r="K724" s="373">
        <v>-356925.45742973988</v>
      </c>
    </row>
    <row r="725" spans="11:11">
      <c r="K725" s="373">
        <v>-1563475.2001697654</v>
      </c>
    </row>
    <row r="726" spans="11:11">
      <c r="K726" s="373">
        <v>-2694588.9052662537</v>
      </c>
    </row>
    <row r="727" spans="11:11">
      <c r="K727" s="373">
        <v>1767708.3633948185</v>
      </c>
    </row>
    <row r="728" spans="11:11">
      <c r="K728" s="373">
        <v>1077172.9627497473</v>
      </c>
    </row>
    <row r="729" spans="11:11">
      <c r="K729" s="373">
        <v>874086.24926375155</v>
      </c>
    </row>
    <row r="730" spans="11:11">
      <c r="K730" s="373">
        <v>3560894.2979263561</v>
      </c>
    </row>
    <row r="731" spans="11:11">
      <c r="K731" s="373">
        <v>-701210.16730534413</v>
      </c>
    </row>
    <row r="732" spans="11:11">
      <c r="K732" s="373">
        <v>1439651.0419973896</v>
      </c>
    </row>
    <row r="733" spans="11:11">
      <c r="K733" s="373">
        <v>271823.8408150177</v>
      </c>
    </row>
    <row r="734" spans="11:11">
      <c r="K734" s="373">
        <v>2234711.5788432797</v>
      </c>
    </row>
    <row r="735" spans="11:11">
      <c r="K735" s="373">
        <v>1795295.0096766923</v>
      </c>
    </row>
    <row r="736" spans="11:11">
      <c r="K736" s="373">
        <v>998478.45747707109</v>
      </c>
    </row>
    <row r="737" spans="11:11">
      <c r="K737" s="373">
        <v>688396.21508039185</v>
      </c>
    </row>
    <row r="738" spans="11:11">
      <c r="K738" s="373">
        <v>-346860.24898169981</v>
      </c>
    </row>
    <row r="739" spans="11:11">
      <c r="K739" s="373">
        <v>734543.65253167576</v>
      </c>
    </row>
    <row r="740" spans="11:11">
      <c r="K740" s="373">
        <v>851762.62307413458</v>
      </c>
    </row>
    <row r="741" spans="11:11">
      <c r="K741" s="373">
        <v>2286213.7598036369</v>
      </c>
    </row>
    <row r="742" spans="11:11">
      <c r="K742" s="373">
        <v>286841.7820425313</v>
      </c>
    </row>
    <row r="743" spans="11:11">
      <c r="K743" s="373">
        <v>1571424.7679235174</v>
      </c>
    </row>
    <row r="744" spans="11:11">
      <c r="K744" s="373">
        <v>141177.37942965422</v>
      </c>
    </row>
    <row r="745" spans="11:11">
      <c r="K745" s="373">
        <v>-1433578.9385148927</v>
      </c>
    </row>
    <row r="746" spans="11:11">
      <c r="K746" s="373">
        <v>1453157.8615034146</v>
      </c>
    </row>
    <row r="747" spans="11:11">
      <c r="K747" s="373">
        <v>445721.7990946325</v>
      </c>
    </row>
    <row r="748" spans="11:11">
      <c r="K748" s="373">
        <v>2374946.7525684936</v>
      </c>
    </row>
    <row r="749" spans="11:11">
      <c r="K749" s="373">
        <v>647340.68551189429</v>
      </c>
    </row>
    <row r="750" spans="11:11">
      <c r="K750" s="373">
        <v>916056.57621957571</v>
      </c>
    </row>
    <row r="751" spans="11:11">
      <c r="K751" s="373">
        <v>2047047.4647251132</v>
      </c>
    </row>
    <row r="752" spans="11:11">
      <c r="K752" s="373">
        <v>740599.02576183225</v>
      </c>
    </row>
    <row r="753" spans="11:11">
      <c r="K753" s="373">
        <v>-893548.51117295504</v>
      </c>
    </row>
    <row r="754" spans="11:11">
      <c r="K754" s="373">
        <v>-1721199.2742873484</v>
      </c>
    </row>
    <row r="755" spans="11:11">
      <c r="K755" s="373">
        <v>-133472.62683805474</v>
      </c>
    </row>
    <row r="756" spans="11:11">
      <c r="K756" s="373">
        <v>-784279.6102966388</v>
      </c>
    </row>
    <row r="757" spans="11:11">
      <c r="K757" s="373">
        <v>1071575.8775061525</v>
      </c>
    </row>
    <row r="758" spans="11:11">
      <c r="K758" s="373">
        <v>-579462.19104142231</v>
      </c>
    </row>
    <row r="759" spans="11:11">
      <c r="K759" s="373">
        <v>-14519.680558530148</v>
      </c>
    </row>
    <row r="760" spans="11:11">
      <c r="K760" s="373">
        <v>2354967.1689297622</v>
      </c>
    </row>
    <row r="761" spans="11:11">
      <c r="K761" s="373">
        <v>621167.54131204099</v>
      </c>
    </row>
    <row r="762" spans="11:11">
      <c r="K762" s="373">
        <v>-2443044.2447617743</v>
      </c>
    </row>
    <row r="763" spans="11:11">
      <c r="K763" s="373">
        <v>1366862.0482121075</v>
      </c>
    </row>
    <row r="764" spans="11:11">
      <c r="K764" s="373">
        <v>-801351.17432264774</v>
      </c>
    </row>
    <row r="765" spans="11:11">
      <c r="K765" s="373">
        <v>-308355.71016945224</v>
      </c>
    </row>
    <row r="766" spans="11:11">
      <c r="K766" s="373">
        <v>-512893.63423548406</v>
      </c>
    </row>
    <row r="767" spans="11:11">
      <c r="K767" s="373">
        <v>-800822.73803381692</v>
      </c>
    </row>
    <row r="768" spans="11:11">
      <c r="K768" s="373">
        <v>758424.01688995282</v>
      </c>
    </row>
    <row r="769" spans="11:11">
      <c r="K769" s="373">
        <v>3154599.3976852782</v>
      </c>
    </row>
    <row r="770" spans="11:11">
      <c r="K770" s="373">
        <v>226396.01756749512</v>
      </c>
    </row>
    <row r="771" spans="11:11">
      <c r="K771" s="373">
        <v>-188339.22946548671</v>
      </c>
    </row>
    <row r="772" spans="11:11">
      <c r="K772" s="373">
        <v>1265793.7081933969</v>
      </c>
    </row>
    <row r="773" spans="11:11">
      <c r="K773" s="373">
        <v>692830.5157414719</v>
      </c>
    </row>
    <row r="774" spans="11:11">
      <c r="K774" s="373">
        <v>-172470.0148081244</v>
      </c>
    </row>
    <row r="775" spans="11:11">
      <c r="K775" s="373">
        <v>4008427.2266738527</v>
      </c>
    </row>
    <row r="776" spans="11:11">
      <c r="K776" s="373">
        <v>2356489.4870968508</v>
      </c>
    </row>
    <row r="777" spans="11:11">
      <c r="K777" s="373">
        <v>345041.05556210713</v>
      </c>
    </row>
    <row r="778" spans="11:11">
      <c r="K778" s="373">
        <v>3079896.480210036</v>
      </c>
    </row>
    <row r="779" spans="11:11">
      <c r="K779" s="373">
        <v>1853370.653621983</v>
      </c>
    </row>
    <row r="780" spans="11:11">
      <c r="K780" s="373">
        <v>2819527.6458222922</v>
      </c>
    </row>
    <row r="781" spans="11:11">
      <c r="K781" s="373">
        <v>3143594.8629289567</v>
      </c>
    </row>
    <row r="782" spans="11:11">
      <c r="K782" s="373">
        <v>-962759.29415339872</v>
      </c>
    </row>
    <row r="783" spans="11:11">
      <c r="K783" s="373">
        <v>1609280.3726070558</v>
      </c>
    </row>
    <row r="784" spans="11:11">
      <c r="K784" s="373">
        <v>-186974.59517693566</v>
      </c>
    </row>
    <row r="785" spans="11:11">
      <c r="K785" s="373">
        <v>350571.24192622607</v>
      </c>
    </row>
    <row r="786" spans="11:11">
      <c r="K786" s="373">
        <v>412201.59120760765</v>
      </c>
    </row>
    <row r="787" spans="11:11">
      <c r="K787" s="373">
        <v>1317170.4639464624</v>
      </c>
    </row>
    <row r="788" spans="11:11">
      <c r="K788" s="373">
        <v>1419117.919060732</v>
      </c>
    </row>
    <row r="789" spans="11:11">
      <c r="K789" s="373">
        <v>-1379536.5778870967</v>
      </c>
    </row>
    <row r="790" spans="11:11">
      <c r="K790" s="373">
        <v>105473.12057684758</v>
      </c>
    </row>
    <row r="791" spans="11:11">
      <c r="K791" s="373">
        <v>438210.13860069518</v>
      </c>
    </row>
    <row r="792" spans="11:11">
      <c r="K792" s="373">
        <v>761246.48708077124</v>
      </c>
    </row>
    <row r="793" spans="11:11">
      <c r="K793" s="373">
        <v>1115868.9803559042</v>
      </c>
    </row>
    <row r="794" spans="11:11">
      <c r="K794" s="373">
        <v>1256946.9495197928</v>
      </c>
    </row>
    <row r="795" spans="11:11">
      <c r="K795" s="373">
        <v>-789100.32145218295</v>
      </c>
    </row>
    <row r="796" spans="11:11">
      <c r="K796" s="373">
        <v>2216016.5100664161</v>
      </c>
    </row>
    <row r="797" spans="11:11">
      <c r="K797" s="373">
        <v>1179410.1995855507</v>
      </c>
    </row>
    <row r="798" spans="11:11">
      <c r="K798" s="373">
        <v>-438505.846748485</v>
      </c>
    </row>
    <row r="799" spans="11:11">
      <c r="K799" s="373">
        <v>90407.46702279849</v>
      </c>
    </row>
    <row r="800" spans="11:11">
      <c r="K800" s="373">
        <v>2101156.6413189517</v>
      </c>
    </row>
    <row r="801" spans="11:11">
      <c r="K801" s="373">
        <v>1334558.1075600872</v>
      </c>
    </row>
    <row r="802" spans="11:11">
      <c r="K802" s="373">
        <v>3992722.8362252675</v>
      </c>
    </row>
    <row r="803" spans="11:11">
      <c r="K803" s="373">
        <v>1164348.7352250938</v>
      </c>
    </row>
    <row r="804" spans="11:11">
      <c r="K804" s="373">
        <v>566631.91413607891</v>
      </c>
    </row>
    <row r="805" spans="11:11">
      <c r="K805" s="373">
        <v>2598327.3527678344</v>
      </c>
    </row>
    <row r="806" spans="11:11">
      <c r="K806" s="373">
        <v>1537599.1785720971</v>
      </c>
    </row>
    <row r="807" spans="11:11">
      <c r="K807" s="373">
        <v>1004394.1698172896</v>
      </c>
    </row>
    <row r="808" spans="11:11">
      <c r="K808" s="373">
        <v>4204197.1871295637</v>
      </c>
    </row>
    <row r="809" spans="11:11">
      <c r="K809" s="373">
        <v>1832891.8858455468</v>
      </c>
    </row>
    <row r="810" spans="11:11">
      <c r="K810" s="373">
        <v>1710261.3083905505</v>
      </c>
    </row>
    <row r="811" spans="11:11">
      <c r="K811" s="373">
        <v>84352.997490330832</v>
      </c>
    </row>
    <row r="812" spans="11:11">
      <c r="K812" s="373">
        <v>-282321.3406080089</v>
      </c>
    </row>
    <row r="813" spans="11:11">
      <c r="K813" s="373">
        <v>2075889.2567622161</v>
      </c>
    </row>
    <row r="814" spans="11:11">
      <c r="K814" s="373">
        <v>806578.24471511343</v>
      </c>
    </row>
    <row r="815" spans="11:11">
      <c r="K815" s="373">
        <v>808710.31974153803</v>
      </c>
    </row>
    <row r="816" spans="11:11">
      <c r="K816" s="373">
        <v>1848523.2454633459</v>
      </c>
    </row>
    <row r="817" spans="11:11">
      <c r="K817" s="373">
        <v>1097540.9887356528</v>
      </c>
    </row>
    <row r="818" spans="11:11">
      <c r="K818" s="373">
        <v>683203.86820989451</v>
      </c>
    </row>
    <row r="819" spans="11:11">
      <c r="K819" s="373">
        <v>281369.32290281868</v>
      </c>
    </row>
    <row r="820" spans="11:11">
      <c r="K820" s="373">
        <v>316068.08354658051</v>
      </c>
    </row>
    <row r="821" spans="11:11">
      <c r="K821" s="373">
        <v>-405929.77365602949</v>
      </c>
    </row>
    <row r="822" spans="11:11">
      <c r="K822" s="373">
        <v>80378.48181903665</v>
      </c>
    </row>
    <row r="823" spans="11:11">
      <c r="K823" s="373">
        <v>1895649.9829510173</v>
      </c>
    </row>
    <row r="824" spans="11:11">
      <c r="K824" s="373">
        <v>2934743.5489608645</v>
      </c>
    </row>
    <row r="825" spans="11:11">
      <c r="K825" s="373">
        <v>1100619.3378661897</v>
      </c>
    </row>
    <row r="826" spans="11:11">
      <c r="K826" s="373">
        <v>837139.16626535752</v>
      </c>
    </row>
    <row r="827" spans="11:11">
      <c r="K827" s="373">
        <v>1581105.9921935734</v>
      </c>
    </row>
    <row r="828" spans="11:11">
      <c r="K828" s="373">
        <v>-280857.6272145987</v>
      </c>
    </row>
    <row r="829" spans="11:11">
      <c r="K829" s="373">
        <v>1692846.8323242718</v>
      </c>
    </row>
    <row r="830" spans="11:11">
      <c r="K830" s="373">
        <v>-1287049.0725446208</v>
      </c>
    </row>
    <row r="831" spans="11:11">
      <c r="K831" s="373">
        <v>2532270.358119864</v>
      </c>
    </row>
    <row r="832" spans="11:11">
      <c r="K832" s="373">
        <v>5034469.8644102179</v>
      </c>
    </row>
    <row r="833" spans="11:11">
      <c r="K833" s="373">
        <v>2558143.4274741374</v>
      </c>
    </row>
    <row r="834" spans="11:11">
      <c r="K834" s="373">
        <v>-1642570.5581529783</v>
      </c>
    </row>
    <row r="835" spans="11:11">
      <c r="K835" s="373">
        <v>715806.7893963086</v>
      </c>
    </row>
    <row r="836" spans="11:11">
      <c r="K836" s="373">
        <v>2112249.203638115</v>
      </c>
    </row>
    <row r="837" spans="11:11">
      <c r="K837" s="373">
        <v>170971.86617799406</v>
      </c>
    </row>
    <row r="838" spans="11:11">
      <c r="K838" s="373">
        <v>-975987.33913144935</v>
      </c>
    </row>
    <row r="839" spans="11:11">
      <c r="K839" s="373">
        <v>2904387.062575384</v>
      </c>
    </row>
    <row r="840" spans="11:11">
      <c r="K840" s="373">
        <v>244203.33581995382</v>
      </c>
    </row>
    <row r="841" spans="11:11">
      <c r="K841" s="373">
        <v>3037034.5269795228</v>
      </c>
    </row>
    <row r="842" spans="11:11">
      <c r="K842" s="373">
        <v>1165913.6951777919</v>
      </c>
    </row>
    <row r="843" spans="11:11">
      <c r="K843" s="373">
        <v>-1735057.7685291111</v>
      </c>
    </row>
    <row r="844" spans="11:11">
      <c r="K844" s="373">
        <v>2333385.1883367831</v>
      </c>
    </row>
    <row r="845" spans="11:11">
      <c r="K845" s="373">
        <v>2226734.0923548639</v>
      </c>
    </row>
    <row r="846" spans="11:11">
      <c r="K846" s="373">
        <v>-2145120.401783308</v>
      </c>
    </row>
    <row r="847" spans="11:11">
      <c r="K847" s="373">
        <v>-1299348.2503395465</v>
      </c>
    </row>
    <row r="848" spans="11:11">
      <c r="K848" s="373">
        <v>3012873.3420377839</v>
      </c>
    </row>
    <row r="849" spans="11:11">
      <c r="K849" s="373">
        <v>-704319.18949106568</v>
      </c>
    </row>
    <row r="850" spans="11:11">
      <c r="K850" s="373">
        <v>-180908.14891379513</v>
      </c>
    </row>
    <row r="851" spans="11:11">
      <c r="K851" s="373">
        <v>-1455784.2060057311</v>
      </c>
    </row>
    <row r="852" spans="11:11">
      <c r="K852" s="373">
        <v>4108407.7665479565</v>
      </c>
    </row>
    <row r="853" spans="11:11">
      <c r="K853" s="373">
        <v>1536766.6193528248</v>
      </c>
    </row>
    <row r="854" spans="11:11">
      <c r="K854" s="373">
        <v>1609662.9060394799</v>
      </c>
    </row>
    <row r="855" spans="11:11">
      <c r="K855" s="373">
        <v>985067.59653746826</v>
      </c>
    </row>
    <row r="856" spans="11:11">
      <c r="K856" s="373">
        <v>-1952671.1818906385</v>
      </c>
    </row>
    <row r="857" spans="11:11">
      <c r="K857" s="373">
        <v>-1245642.9419238258</v>
      </c>
    </row>
    <row r="858" spans="11:11">
      <c r="K858" s="373">
        <v>589980.48696908192</v>
      </c>
    </row>
    <row r="859" spans="11:11">
      <c r="K859" s="373">
        <v>-183028.74231374566</v>
      </c>
    </row>
    <row r="860" spans="11:11">
      <c r="K860" s="373">
        <v>-195493.79986182554</v>
      </c>
    </row>
    <row r="861" spans="11:11">
      <c r="K861" s="373">
        <v>296016.61503026821</v>
      </c>
    </row>
    <row r="862" spans="11:11">
      <c r="K862" s="373">
        <v>1006053.5762766835</v>
      </c>
    </row>
    <row r="863" spans="11:11">
      <c r="K863" s="373">
        <v>164660.32622533105</v>
      </c>
    </row>
    <row r="864" spans="11:11">
      <c r="K864" s="373">
        <v>-1122993.5237056697</v>
      </c>
    </row>
    <row r="865" spans="11:11">
      <c r="K865" s="373">
        <v>-2274161.4712135545</v>
      </c>
    </row>
    <row r="866" spans="11:11">
      <c r="K866" s="373">
        <v>-720606.48884759191</v>
      </c>
    </row>
    <row r="867" spans="11:11">
      <c r="K867" s="373">
        <v>762810.15083990269</v>
      </c>
    </row>
    <row r="868" spans="11:11">
      <c r="K868" s="373">
        <v>-107854.08316797041</v>
      </c>
    </row>
    <row r="869" spans="11:11">
      <c r="K869" s="373">
        <v>-2016663.509817943</v>
      </c>
    </row>
    <row r="870" spans="11:11">
      <c r="K870" s="373">
        <v>748332.99806870776</v>
      </c>
    </row>
    <row r="871" spans="11:11">
      <c r="K871" s="373">
        <v>-318870.0726111352</v>
      </c>
    </row>
    <row r="872" spans="11:11">
      <c r="K872" s="373">
        <v>1561995.3038590171</v>
      </c>
    </row>
    <row r="873" spans="11:11">
      <c r="K873" s="373">
        <v>1223696.0227874692</v>
      </c>
    </row>
    <row r="874" spans="11:11">
      <c r="K874" s="373">
        <v>-1376852.2793685321</v>
      </c>
    </row>
    <row r="875" spans="11:11">
      <c r="K875" s="373">
        <v>1208736.0902383078</v>
      </c>
    </row>
    <row r="876" spans="11:11">
      <c r="K876" s="373">
        <v>2685237.4370674407</v>
      </c>
    </row>
    <row r="877" spans="11:11">
      <c r="K877" s="373">
        <v>319377.66223596595</v>
      </c>
    </row>
    <row r="878" spans="11:11">
      <c r="K878" s="373">
        <v>1966600.3885107532</v>
      </c>
    </row>
    <row r="879" spans="11:11">
      <c r="K879" s="373">
        <v>-257689.79455967783</v>
      </c>
    </row>
    <row r="880" spans="11:11">
      <c r="K880" s="373">
        <v>-2369261.4331525802</v>
      </c>
    </row>
    <row r="881" spans="11:11">
      <c r="K881" s="373">
        <v>-111885.87392009096</v>
      </c>
    </row>
    <row r="882" spans="11:11">
      <c r="K882" s="373">
        <v>-1112038.7091459453</v>
      </c>
    </row>
    <row r="883" spans="11:11">
      <c r="K883" s="373">
        <v>725844.00250095571</v>
      </c>
    </row>
    <row r="884" spans="11:11">
      <c r="K884" s="373">
        <v>943489.51744862716</v>
      </c>
    </row>
    <row r="885" spans="11:11">
      <c r="K885" s="373">
        <v>-1015454.4555529333</v>
      </c>
    </row>
    <row r="886" spans="11:11">
      <c r="K886" s="373">
        <v>-733683.16802732367</v>
      </c>
    </row>
    <row r="887" spans="11:11">
      <c r="K887" s="373">
        <v>1650425.3341353966</v>
      </c>
    </row>
    <row r="888" spans="11:11">
      <c r="K888" s="373">
        <v>364362.42178281047</v>
      </c>
    </row>
    <row r="889" spans="11:11">
      <c r="K889" s="373">
        <v>-430714.78502180474</v>
      </c>
    </row>
    <row r="890" spans="11:11">
      <c r="K890" s="373">
        <v>-1243171.2313491609</v>
      </c>
    </row>
    <row r="891" spans="11:11">
      <c r="K891" s="373">
        <v>-991400.99381790811</v>
      </c>
    </row>
    <row r="892" spans="11:11">
      <c r="K892" s="373">
        <v>534969.03140346729</v>
      </c>
    </row>
    <row r="893" spans="11:11">
      <c r="K893" s="373">
        <v>2950362.1080884356</v>
      </c>
    </row>
    <row r="894" spans="11:11">
      <c r="K894" s="373">
        <v>773224.51651563286</v>
      </c>
    </row>
    <row r="895" spans="11:11">
      <c r="K895" s="373">
        <v>-1047003.1578371114</v>
      </c>
    </row>
    <row r="896" spans="11:11">
      <c r="K896" s="373">
        <v>-1352310.3745737479</v>
      </c>
    </row>
    <row r="897" spans="11:11">
      <c r="K897" s="373">
        <v>3215317.2120730085</v>
      </c>
    </row>
    <row r="898" spans="11:11">
      <c r="K898" s="373">
        <v>2045577.3176747446</v>
      </c>
    </row>
    <row r="899" spans="11:11">
      <c r="K899" s="373">
        <v>997746.61441441788</v>
      </c>
    </row>
    <row r="900" spans="11:11">
      <c r="K900" s="373">
        <v>2542950.8108600834</v>
      </c>
    </row>
    <row r="901" spans="11:11">
      <c r="K901" s="373">
        <v>-529770.05452009151</v>
      </c>
    </row>
    <row r="902" spans="11:11">
      <c r="K902" s="373">
        <v>-427438.2016111121</v>
      </c>
    </row>
    <row r="903" spans="11:11">
      <c r="K903" s="373">
        <v>-2288144.1228567054</v>
      </c>
    </row>
    <row r="904" spans="11:11">
      <c r="K904" s="373">
        <v>-208554.76315836073</v>
      </c>
    </row>
    <row r="905" spans="11:11">
      <c r="K905" s="373">
        <v>523220.88134974358</v>
      </c>
    </row>
    <row r="906" spans="11:11">
      <c r="K906" s="373">
        <v>1939154.0861449766</v>
      </c>
    </row>
    <row r="907" spans="11:11">
      <c r="K907" s="373">
        <v>1303158.1720547469</v>
      </c>
    </row>
    <row r="908" spans="11:11">
      <c r="K908" s="373">
        <v>1108680.0727356926</v>
      </c>
    </row>
    <row r="909" spans="11:11">
      <c r="K909" s="373">
        <v>731692.35404058709</v>
      </c>
    </row>
    <row r="910" spans="11:11">
      <c r="K910" s="373">
        <v>1284457.5662121607</v>
      </c>
    </row>
    <row r="911" spans="11:11">
      <c r="K911" s="373">
        <v>-728897.40718016785</v>
      </c>
    </row>
    <row r="912" spans="11:11">
      <c r="K912" s="373">
        <v>502636.4367423337</v>
      </c>
    </row>
    <row r="913" spans="11:11">
      <c r="K913" s="373">
        <v>1228107.6708520285</v>
      </c>
    </row>
    <row r="914" spans="11:11">
      <c r="K914" s="373">
        <v>-657115.99536508368</v>
      </c>
    </row>
    <row r="915" spans="11:11">
      <c r="K915" s="373">
        <v>1988258.4224343833</v>
      </c>
    </row>
    <row r="916" spans="11:11">
      <c r="K916" s="373">
        <v>72620.460894377902</v>
      </c>
    </row>
    <row r="917" spans="11:11">
      <c r="K917" s="373">
        <v>-201731.6959167216</v>
      </c>
    </row>
    <row r="918" spans="11:11">
      <c r="K918" s="373">
        <v>-1081683.4646016532</v>
      </c>
    </row>
    <row r="919" spans="11:11">
      <c r="K919" s="373">
        <v>-123198.43899896345</v>
      </c>
    </row>
    <row r="920" spans="11:11">
      <c r="K920" s="373">
        <v>1389070.1883618862</v>
      </c>
    </row>
    <row r="921" spans="11:11">
      <c r="K921" s="373">
        <v>4279025.554317235</v>
      </c>
    </row>
    <row r="922" spans="11:11">
      <c r="K922" s="373">
        <v>1006565.6379759039</v>
      </c>
    </row>
    <row r="923" spans="11:11">
      <c r="K923" s="373">
        <v>-1263886.688101205</v>
      </c>
    </row>
    <row r="924" spans="11:11">
      <c r="K924" s="373">
        <v>950542.11116090487</v>
      </c>
    </row>
    <row r="925" spans="11:11">
      <c r="K925" s="373">
        <v>1785343.1843554594</v>
      </c>
    </row>
    <row r="926" spans="11:11">
      <c r="K926" s="373">
        <v>-1326727.0899630589</v>
      </c>
    </row>
    <row r="927" spans="11:11">
      <c r="K927" s="373">
        <v>1384977.193318736</v>
      </c>
    </row>
    <row r="928" spans="11:11">
      <c r="K928" s="373">
        <v>1876369.5996199877</v>
      </c>
    </row>
    <row r="929" spans="11:11">
      <c r="K929" s="373">
        <v>-904665.83084780991</v>
      </c>
    </row>
    <row r="930" spans="11:11">
      <c r="K930" s="373">
        <v>1216678.427624183</v>
      </c>
    </row>
    <row r="931" spans="11:11">
      <c r="K931" s="373">
        <v>-289797.56900993478</v>
      </c>
    </row>
    <row r="932" spans="11:11">
      <c r="K932" s="373">
        <v>1163249.7646283715</v>
      </c>
    </row>
    <row r="933" spans="11:11">
      <c r="K933" s="373">
        <v>3079254.2457204424</v>
      </c>
    </row>
    <row r="934" spans="11:11">
      <c r="K934" s="373">
        <v>-1340863.128286144</v>
      </c>
    </row>
    <row r="935" spans="11:11">
      <c r="K935" s="373">
        <v>530091.87383678253</v>
      </c>
    </row>
    <row r="936" spans="11:11">
      <c r="K936" s="373">
        <v>-657078.86863848078</v>
      </c>
    </row>
    <row r="937" spans="11:11">
      <c r="K937" s="373">
        <v>-595594.4191826582</v>
      </c>
    </row>
    <row r="938" spans="11:11">
      <c r="K938" s="373">
        <v>1230843.3038482873</v>
      </c>
    </row>
    <row r="939" spans="11:11">
      <c r="K939" s="373">
        <v>-1253238.9694389922</v>
      </c>
    </row>
    <row r="940" spans="11:11">
      <c r="K940" s="373">
        <v>-466416.42400874849</v>
      </c>
    </row>
    <row r="941" spans="11:11">
      <c r="K941" s="373">
        <v>-3166861.0993218999</v>
      </c>
    </row>
    <row r="942" spans="11:11">
      <c r="K942" s="373">
        <v>1240273.2855412976</v>
      </c>
    </row>
    <row r="943" spans="11:11">
      <c r="K943" s="373">
        <v>229147.45074301981</v>
      </c>
    </row>
    <row r="944" spans="11:11">
      <c r="K944" s="373">
        <v>1900042.1119658828</v>
      </c>
    </row>
    <row r="945" spans="11:11">
      <c r="K945" s="373">
        <v>-1145000.9535598829</v>
      </c>
    </row>
    <row r="946" spans="11:11">
      <c r="K946" s="373">
        <v>-362395.86492015957</v>
      </c>
    </row>
    <row r="947" spans="11:11">
      <c r="K947" s="373">
        <v>516960.94622686063</v>
      </c>
    </row>
    <row r="948" spans="11:11">
      <c r="K948" s="373">
        <v>-1156203.7469522934</v>
      </c>
    </row>
    <row r="949" spans="11:11">
      <c r="K949" s="373">
        <v>1221414.0094586557</v>
      </c>
    </row>
    <row r="950" spans="11:11">
      <c r="K950" s="373">
        <v>2338064.5521982657</v>
      </c>
    </row>
    <row r="951" spans="11:11">
      <c r="K951" s="373">
        <v>2423524.5726972632</v>
      </c>
    </row>
    <row r="952" spans="11:11">
      <c r="K952" s="373">
        <v>2038.8076021878514</v>
      </c>
    </row>
    <row r="953" spans="11:11">
      <c r="K953" s="373">
        <v>-2357080.209911874</v>
      </c>
    </row>
    <row r="954" spans="11:11">
      <c r="K954" s="373">
        <v>-104914.78714573197</v>
      </c>
    </row>
    <row r="955" spans="11:11">
      <c r="K955" s="373">
        <v>397105.46021551522</v>
      </c>
    </row>
    <row r="956" spans="11:11">
      <c r="K956" s="373">
        <v>199684.915123282</v>
      </c>
    </row>
    <row r="957" spans="11:11">
      <c r="K957" s="373">
        <v>1186842.9401640694</v>
      </c>
    </row>
    <row r="958" spans="11:11">
      <c r="K958" s="373">
        <v>-50123.70840770728</v>
      </c>
    </row>
    <row r="959" spans="11:11">
      <c r="K959" s="373">
        <v>2697340.3875029739</v>
      </c>
    </row>
    <row r="960" spans="11:11">
      <c r="K960" s="373">
        <v>517643.67820734507</v>
      </c>
    </row>
    <row r="961" spans="11:11">
      <c r="K961" s="373">
        <v>1196604.3476838951</v>
      </c>
    </row>
    <row r="962" spans="11:11">
      <c r="K962" s="373">
        <v>1818414.2420680441</v>
      </c>
    </row>
    <row r="963" spans="11:11">
      <c r="K963" s="373">
        <v>543256.68796050758</v>
      </c>
    </row>
    <row r="964" spans="11:11">
      <c r="K964" s="373">
        <v>2746607.0958985658</v>
      </c>
    </row>
    <row r="965" spans="11:11">
      <c r="K965" s="373">
        <v>-80225.259512395598</v>
      </c>
    </row>
    <row r="966" spans="11:11">
      <c r="K966" s="373">
        <v>2101593.0955212843</v>
      </c>
    </row>
    <row r="967" spans="11:11">
      <c r="K967" s="373">
        <v>-375650.59394764132</v>
      </c>
    </row>
    <row r="968" spans="11:11">
      <c r="K968" s="373">
        <v>-1542145.9445011087</v>
      </c>
    </row>
    <row r="969" spans="11:11">
      <c r="K969" s="373">
        <v>-225312.85863947985</v>
      </c>
    </row>
    <row r="970" spans="11:11">
      <c r="K970" s="373">
        <v>2573312.5841838419</v>
      </c>
    </row>
    <row r="971" spans="11:11">
      <c r="K971" s="373">
        <v>-527649.53318096045</v>
      </c>
    </row>
    <row r="972" spans="11:11">
      <c r="K972" s="373">
        <v>-488479.33934769733</v>
      </c>
    </row>
    <row r="973" spans="11:11">
      <c r="K973" s="373">
        <v>2781542.4516303567</v>
      </c>
    </row>
    <row r="974" spans="11:11">
      <c r="K974" s="373">
        <v>-378302.29342993395</v>
      </c>
    </row>
    <row r="975" spans="11:11">
      <c r="K975" s="373">
        <v>-1377316.6623699309</v>
      </c>
    </row>
    <row r="976" spans="11:11">
      <c r="K976" s="373">
        <v>-1449248.0049385186</v>
      </c>
    </row>
    <row r="977" spans="11:11">
      <c r="K977" s="373">
        <v>1193346.0736217841</v>
      </c>
    </row>
    <row r="978" spans="11:11">
      <c r="K978" s="373">
        <v>696517.18491201173</v>
      </c>
    </row>
    <row r="979" spans="11:11">
      <c r="K979" s="373">
        <v>106677.21739816596</v>
      </c>
    </row>
    <row r="980" spans="11:11">
      <c r="K980" s="373">
        <v>-714083.08858769771</v>
      </c>
    </row>
    <row r="981" spans="11:11">
      <c r="K981" s="373">
        <v>1733551.4275625104</v>
      </c>
    </row>
    <row r="982" spans="11:11">
      <c r="K982" s="373">
        <v>-897089.67501739424</v>
      </c>
    </row>
    <row r="983" spans="11:11">
      <c r="K983" s="373">
        <v>1740231.1878428881</v>
      </c>
    </row>
    <row r="984" spans="11:11">
      <c r="K984" s="373">
        <v>532228.61864341726</v>
      </c>
    </row>
    <row r="985" spans="11:11">
      <c r="K985" s="373">
        <v>1393292.2514381066</v>
      </c>
    </row>
    <row r="986" spans="11:11">
      <c r="K986" s="373">
        <v>857269.68388052401</v>
      </c>
    </row>
    <row r="987" spans="11:11">
      <c r="K987" s="373">
        <v>269978.12117956439</v>
      </c>
    </row>
    <row r="988" spans="11:11">
      <c r="K988" s="373">
        <v>-1674736.2380492927</v>
      </c>
    </row>
    <row r="989" spans="11:11">
      <c r="K989" s="373">
        <v>1861595.0274063686</v>
      </c>
    </row>
    <row r="990" spans="11:11">
      <c r="K990" s="373">
        <v>1399172.1026106083</v>
      </c>
    </row>
    <row r="991" spans="11:11">
      <c r="K991" s="373">
        <v>-2238066.6912229387</v>
      </c>
    </row>
    <row r="992" spans="11:11">
      <c r="K992" s="373">
        <v>1728610.7656883558</v>
      </c>
    </row>
    <row r="993" spans="11:11">
      <c r="K993" s="373">
        <v>-2644867.7468818892</v>
      </c>
    </row>
    <row r="994" spans="11:11">
      <c r="K994" s="373">
        <v>584998.81635236391</v>
      </c>
    </row>
    <row r="995" spans="11:11">
      <c r="K995" s="373">
        <v>-1394457.3812909471</v>
      </c>
    </row>
    <row r="996" spans="11:11">
      <c r="K996" s="373">
        <v>881602.35807381873</v>
      </c>
    </row>
    <row r="997" spans="11:11">
      <c r="K997" s="373">
        <v>3264212.9016216928</v>
      </c>
    </row>
    <row r="998" spans="11:11">
      <c r="K998" s="373">
        <v>1235577.8804107376</v>
      </c>
    </row>
    <row r="999" spans="11:11">
      <c r="K999" s="373">
        <v>-456614.74889596784</v>
      </c>
    </row>
    <row r="1000" spans="11:11">
      <c r="K1000" s="373">
        <v>476620.12700092955</v>
      </c>
    </row>
    <row r="1001" spans="11:11">
      <c r="K1001" s="373">
        <v>939564.95617468539</v>
      </c>
    </row>
    <row r="1002" spans="11:11">
      <c r="K1002" s="373">
        <v>2004199.0224452273</v>
      </c>
    </row>
    <row r="1003" spans="11:11">
      <c r="K1003" s="373">
        <v>-2080042.0280758059</v>
      </c>
    </row>
    <row r="1004" spans="11:11">
      <c r="K1004" s="373">
        <v>-1246372.7804995999</v>
      </c>
    </row>
    <row r="1005" spans="11:11">
      <c r="K1005" s="373">
        <v>2342502.8982850201</v>
      </c>
    </row>
    <row r="1006" spans="11:11">
      <c r="K1006" s="373">
        <v>34493.034217898501</v>
      </c>
    </row>
    <row r="1007" spans="11:11">
      <c r="K1007" s="373">
        <v>400124.84781499906</v>
      </c>
    </row>
    <row r="1008" spans="11:11">
      <c r="K1008" s="373">
        <v>2780481.444418923</v>
      </c>
    </row>
    <row r="1009" spans="11:11">
      <c r="K1009" s="373">
        <v>-400297.86510312418</v>
      </c>
    </row>
    <row r="1010" spans="11:11">
      <c r="K1010" s="373">
        <v>2287250.3539974997</v>
      </c>
    </row>
    <row r="1011" spans="11:11">
      <c r="K1011" s="373">
        <v>-411648.8079935913</v>
      </c>
    </row>
    <row r="1012" spans="11:11">
      <c r="K1012" s="373">
        <v>2288328.8328772578</v>
      </c>
    </row>
    <row r="1013" spans="11:11">
      <c r="K1013" s="373">
        <v>-1384472.004341627</v>
      </c>
    </row>
    <row r="1014" spans="11:11">
      <c r="K1014" s="373">
        <v>-2012002.5830171765</v>
      </c>
    </row>
    <row r="1015" spans="11:11">
      <c r="K1015" s="373">
        <v>2829899.8036236828</v>
      </c>
    </row>
    <row r="1016" spans="11:11">
      <c r="K1016" s="373">
        <v>173692.88700359431</v>
      </c>
    </row>
    <row r="1017" spans="11:11">
      <c r="K1017" s="373">
        <v>1926702.479565317</v>
      </c>
    </row>
    <row r="1018" spans="11:11">
      <c r="K1018" s="373">
        <v>966020.21256445744</v>
      </c>
    </row>
    <row r="1019" spans="11:11">
      <c r="K1019" s="373">
        <v>-752870.96111759811</v>
      </c>
    </row>
    <row r="1020" spans="11:11">
      <c r="K1020" s="373">
        <v>570631.4118192743</v>
      </c>
    </row>
    <row r="1021" spans="11:11">
      <c r="K1021" s="373">
        <v>623278.61734140222</v>
      </c>
    </row>
    <row r="1022" spans="11:11">
      <c r="K1022" s="373">
        <v>2359853.3803096423</v>
      </c>
    </row>
    <row r="1023" spans="11:11">
      <c r="K1023" s="373">
        <v>-1250173.6008770901</v>
      </c>
    </row>
    <row r="1024" spans="11:11">
      <c r="K1024" s="373">
        <v>3318761.6179777114</v>
      </c>
    </row>
    <row r="1025" spans="11:11">
      <c r="K1025" s="373">
        <v>-1926475.1247005861</v>
      </c>
    </row>
    <row r="1026" spans="11:11">
      <c r="K1026" s="373">
        <v>1634675.4989899944</v>
      </c>
    </row>
    <row r="1027" spans="11:11">
      <c r="K1027" s="373">
        <v>-539445.2128754952</v>
      </c>
    </row>
    <row r="1028" spans="11:11">
      <c r="K1028" s="373">
        <v>-664454.59209457343</v>
      </c>
    </row>
    <row r="1029" spans="11:11">
      <c r="K1029" s="373">
        <v>-248600.10568948858</v>
      </c>
    </row>
    <row r="1030" spans="11:11">
      <c r="K1030" s="373">
        <v>1796086.7323643409</v>
      </c>
    </row>
    <row r="1031" spans="11:11">
      <c r="K1031" s="373">
        <v>346334.01256129006</v>
      </c>
    </row>
    <row r="1032" spans="11:11">
      <c r="K1032" s="373">
        <v>3834066.6306172209</v>
      </c>
    </row>
    <row r="1033" spans="11:11">
      <c r="K1033" s="373">
        <v>-1002047.0088809095</v>
      </c>
    </row>
    <row r="1034" spans="11:11">
      <c r="K1034" s="373">
        <v>876778.10412673769</v>
      </c>
    </row>
    <row r="1035" spans="11:11">
      <c r="K1035" s="373">
        <v>-835625.66958665522</v>
      </c>
    </row>
    <row r="1036" spans="11:11">
      <c r="K1036" s="373">
        <v>-1137718.5791128434</v>
      </c>
    </row>
    <row r="1037" spans="11:11">
      <c r="K1037" s="373">
        <v>665528.70048809587</v>
      </c>
    </row>
    <row r="1038" spans="11:11">
      <c r="K1038" s="373">
        <v>1887629.6124312084</v>
      </c>
    </row>
    <row r="1039" spans="11:11">
      <c r="K1039" s="373">
        <v>1227068.8393580269</v>
      </c>
    </row>
    <row r="1040" spans="11:11">
      <c r="K1040" s="373">
        <v>-414292.14601863059</v>
      </c>
    </row>
    <row r="1041" spans="11:11">
      <c r="K1041" s="373">
        <v>336656.966063753</v>
      </c>
    </row>
    <row r="1042" spans="11:11">
      <c r="K1042" s="373">
        <v>494361.40769828553</v>
      </c>
    </row>
    <row r="1043" spans="11:11">
      <c r="K1043" s="373">
        <v>-896284.64728393417</v>
      </c>
    </row>
    <row r="1044" spans="11:11">
      <c r="K1044" s="373">
        <v>1265304.6744430873</v>
      </c>
    </row>
    <row r="1045" spans="11:11">
      <c r="K1045" s="373">
        <v>2266452.0268693008</v>
      </c>
    </row>
    <row r="1046" spans="11:11">
      <c r="K1046" s="373">
        <v>3918917.3451588852</v>
      </c>
    </row>
    <row r="1047" spans="11:11">
      <c r="K1047" s="373">
        <v>1645204.451596922</v>
      </c>
    </row>
    <row r="1048" spans="11:11">
      <c r="K1048" s="373">
        <v>1232274.9545137219</v>
      </c>
    </row>
    <row r="1049" spans="11:11">
      <c r="K1049" s="373">
        <v>-37308.269457440358</v>
      </c>
    </row>
    <row r="1050" spans="11:11">
      <c r="K1050" s="373">
        <v>2977553.8840462184</v>
      </c>
    </row>
    <row r="1051" spans="11:11">
      <c r="K1051" s="373">
        <v>3177536.787009242</v>
      </c>
    </row>
    <row r="1052" spans="11:11">
      <c r="K1052" s="373">
        <v>-1783561.1482062195</v>
      </c>
    </row>
    <row r="1053" spans="11:11">
      <c r="K1053" s="373">
        <v>2737575.1183453416</v>
      </c>
    </row>
    <row r="1054" spans="11:11">
      <c r="K1054" s="373">
        <v>2117058.8529433878</v>
      </c>
    </row>
    <row r="1055" spans="11:11">
      <c r="K1055" s="373">
        <v>133631.97314531053</v>
      </c>
    </row>
    <row r="1056" spans="11:11">
      <c r="K1056" s="373">
        <v>2583262.2448731987</v>
      </c>
    </row>
    <row r="1057" spans="11:11">
      <c r="K1057" s="373">
        <v>2395785.1766892849</v>
      </c>
    </row>
    <row r="1058" spans="11:11">
      <c r="K1058" s="373">
        <v>1809854.9106305412</v>
      </c>
    </row>
    <row r="1059" spans="11:11">
      <c r="K1059" s="373">
        <v>-706450.31321542116</v>
      </c>
    </row>
    <row r="1060" spans="11:11">
      <c r="K1060" s="373">
        <v>1585774.2595983932</v>
      </c>
    </row>
    <row r="1061" spans="11:11">
      <c r="K1061" s="373">
        <v>1357533.5774855891</v>
      </c>
    </row>
    <row r="1062" spans="11:11">
      <c r="K1062" s="373">
        <v>2669112.7576635191</v>
      </c>
    </row>
    <row r="1063" spans="11:11">
      <c r="K1063" s="373">
        <v>1861777.2519824395</v>
      </c>
    </row>
    <row r="1064" spans="11:11">
      <c r="K1064" s="373">
        <v>1507268.6665188137</v>
      </c>
    </row>
    <row r="1065" spans="11:11">
      <c r="K1065" s="373">
        <v>-581370.52952330862</v>
      </c>
    </row>
    <row r="1066" spans="11:11">
      <c r="K1066" s="373">
        <v>-1366556.6733473882</v>
      </c>
    </row>
    <row r="1067" spans="11:11">
      <c r="K1067" s="373">
        <v>-656910.84185368556</v>
      </c>
    </row>
    <row r="1068" spans="11:11">
      <c r="K1068" s="373">
        <v>4956078.0059276801</v>
      </c>
    </row>
    <row r="1069" spans="11:11">
      <c r="K1069" s="373">
        <v>574550.16612870456</v>
      </c>
    </row>
    <row r="1070" spans="11:11">
      <c r="K1070" s="373">
        <v>817072.00314762839</v>
      </c>
    </row>
    <row r="1071" spans="11:11">
      <c r="K1071" s="373">
        <v>-1706280.2704379444</v>
      </c>
    </row>
    <row r="1072" spans="11:11">
      <c r="K1072" s="373">
        <v>2992226.2397753205</v>
      </c>
    </row>
    <row r="1073" spans="11:11">
      <c r="K1073" s="373">
        <v>-244401.01897857967</v>
      </c>
    </row>
    <row r="1074" spans="11:11">
      <c r="K1074" s="373">
        <v>157411.6740795935</v>
      </c>
    </row>
    <row r="1075" spans="11:11">
      <c r="K1075" s="373">
        <v>1444376.6851387492</v>
      </c>
    </row>
    <row r="1076" spans="11:11">
      <c r="K1076" s="373">
        <v>996007.49934722041</v>
      </c>
    </row>
    <row r="1077" spans="11:11">
      <c r="K1077" s="373">
        <v>-1178703.0970816831</v>
      </c>
    </row>
    <row r="1078" spans="11:11">
      <c r="K1078" s="373">
        <v>-1774664.6982956654</v>
      </c>
    </row>
    <row r="1079" spans="11:11">
      <c r="K1079" s="373">
        <v>1959035.4448569149</v>
      </c>
    </row>
    <row r="1080" spans="11:11">
      <c r="K1080" s="373">
        <v>263258.24169908324</v>
      </c>
    </row>
    <row r="1081" spans="11:11">
      <c r="K1081" s="373">
        <v>927545.99446111848</v>
      </c>
    </row>
    <row r="1082" spans="11:11">
      <c r="K1082" s="373">
        <v>1851028.0269441006</v>
      </c>
    </row>
    <row r="1083" spans="11:11">
      <c r="K1083" s="373">
        <v>3282645.8784050429</v>
      </c>
    </row>
    <row r="1084" spans="11:11">
      <c r="K1084" s="373">
        <v>-1319058.927635815</v>
      </c>
    </row>
    <row r="1085" spans="11:11">
      <c r="K1085" s="373">
        <v>1245232.9966954386</v>
      </c>
    </row>
    <row r="1086" spans="11:11">
      <c r="K1086" s="373">
        <v>1619098.2687675313</v>
      </c>
    </row>
    <row r="1087" spans="11:11">
      <c r="K1087" s="373">
        <v>1569804.0737946306</v>
      </c>
    </row>
    <row r="1088" spans="11:11">
      <c r="K1088" s="373">
        <v>-363714.16153171728</v>
      </c>
    </row>
    <row r="1089" spans="11:11">
      <c r="K1089" s="373">
        <v>2505156.8005294446</v>
      </c>
    </row>
    <row r="1090" spans="11:11">
      <c r="K1090" s="373">
        <v>-257016.50324881473</v>
      </c>
    </row>
    <row r="1091" spans="11:11">
      <c r="K1091" s="373">
        <v>784057.28235815489</v>
      </c>
    </row>
    <row r="1092" spans="11:11">
      <c r="K1092" s="373">
        <v>-1825471.3358708213</v>
      </c>
    </row>
    <row r="1093" spans="11:11">
      <c r="K1093" s="373">
        <v>-61743.104073170107</v>
      </c>
    </row>
    <row r="1094" spans="11:11">
      <c r="K1094" s="373">
        <v>563828.35674862121</v>
      </c>
    </row>
    <row r="1095" spans="11:11">
      <c r="K1095" s="373">
        <v>657069.31722217542</v>
      </c>
    </row>
    <row r="1096" spans="11:11">
      <c r="K1096" s="373">
        <v>-241289.74470065185</v>
      </c>
    </row>
    <row r="1097" spans="11:11">
      <c r="K1097" s="373">
        <v>1651720.8607106416</v>
      </c>
    </row>
    <row r="1098" spans="11:11">
      <c r="K1098" s="373">
        <v>2143469.9088472594</v>
      </c>
    </row>
    <row r="1099" spans="11:11">
      <c r="K1099" s="373">
        <v>-1899706.3374413445</v>
      </c>
    </row>
    <row r="1100" spans="11:11">
      <c r="K1100" s="373">
        <v>877125.57252260833</v>
      </c>
    </row>
    <row r="1101" spans="11:11">
      <c r="K1101" s="373">
        <v>771616.6412874253</v>
      </c>
    </row>
    <row r="1102" spans="11:11">
      <c r="K1102" s="373">
        <v>2243361.0528299445</v>
      </c>
    </row>
    <row r="1103" spans="11:11">
      <c r="K1103" s="373">
        <v>2652570.5316835083</v>
      </c>
    </row>
    <row r="1104" spans="11:11">
      <c r="K1104" s="373">
        <v>364111.34824819327</v>
      </c>
    </row>
    <row r="1105" spans="11:11">
      <c r="K1105" s="373">
        <v>1444970.5961370526</v>
      </c>
    </row>
    <row r="1106" spans="11:11">
      <c r="K1106" s="373">
        <v>828478.38796847244</v>
      </c>
    </row>
    <row r="1107" spans="11:11">
      <c r="K1107" s="373">
        <v>1030015.7711610605</v>
      </c>
    </row>
    <row r="1108" spans="11:11">
      <c r="K1108" s="373">
        <v>-306427.68204063573</v>
      </c>
    </row>
    <row r="1109" spans="11:11">
      <c r="K1109" s="373">
        <v>676442.87090913416</v>
      </c>
    </row>
    <row r="1110" spans="11:11">
      <c r="K1110" s="373">
        <v>-2215628.5197202512</v>
      </c>
    </row>
    <row r="1111" spans="11:11">
      <c r="K1111" s="373">
        <v>-937519.06668529729</v>
      </c>
    </row>
    <row r="1112" spans="11:11">
      <c r="K1112" s="373">
        <v>916216.56637270539</v>
      </c>
    </row>
    <row r="1113" spans="11:11">
      <c r="K1113" s="373">
        <v>-1835338.9996560942</v>
      </c>
    </row>
    <row r="1114" spans="11:11">
      <c r="K1114" s="373">
        <v>122625.57897012657</v>
      </c>
    </row>
    <row r="1115" spans="11:11">
      <c r="K1115" s="373">
        <v>161292.95272781793</v>
      </c>
    </row>
    <row r="1116" spans="11:11">
      <c r="K1116" s="373">
        <v>1430182.3674137595</v>
      </c>
    </row>
    <row r="1117" spans="11:11">
      <c r="K1117" s="373">
        <v>2150736.3265261278</v>
      </c>
    </row>
    <row r="1118" spans="11:11">
      <c r="K1118" s="373">
        <v>914221.34670447861</v>
      </c>
    </row>
    <row r="1119" spans="11:11">
      <c r="K1119" s="373">
        <v>-10502.615097864764</v>
      </c>
    </row>
    <row r="1120" spans="11:11">
      <c r="K1120" s="373">
        <v>-571000.94993956643</v>
      </c>
    </row>
    <row r="1121" spans="11:11">
      <c r="K1121" s="373">
        <v>-820297.6975705123</v>
      </c>
    </row>
    <row r="1122" spans="11:11">
      <c r="K1122" s="373">
        <v>-781651.18083905464</v>
      </c>
    </row>
    <row r="1123" spans="11:11">
      <c r="K1123" s="373">
        <v>-1608736.9097299534</v>
      </c>
    </row>
    <row r="1124" spans="11:11">
      <c r="K1124" s="373">
        <v>-638911.34708985686</v>
      </c>
    </row>
    <row r="1125" spans="11:11">
      <c r="K1125" s="373">
        <v>3949225.2862505326</v>
      </c>
    </row>
    <row r="1126" spans="11:11">
      <c r="K1126" s="373">
        <v>1392462.4668611644</v>
      </c>
    </row>
    <row r="1127" spans="11:11">
      <c r="K1127" s="373">
        <v>-587412.76105301362</v>
      </c>
    </row>
    <row r="1128" spans="11:11">
      <c r="K1128" s="373">
        <v>2022496.0879885911</v>
      </c>
    </row>
    <row r="1129" spans="11:11">
      <c r="K1129" s="373">
        <v>-59521.784288602648</v>
      </c>
    </row>
    <row r="1130" spans="11:11">
      <c r="K1130" s="373">
        <v>1773028.1987496142</v>
      </c>
    </row>
    <row r="1131" spans="11:11">
      <c r="K1131" s="373">
        <v>143589.8383303911</v>
      </c>
    </row>
    <row r="1132" spans="11:11">
      <c r="K1132" s="373">
        <v>2524617.0294733979</v>
      </c>
    </row>
    <row r="1133" spans="11:11">
      <c r="K1133" s="373">
        <v>1523250.5616725662</v>
      </c>
    </row>
    <row r="1134" spans="11:11">
      <c r="K1134" s="373">
        <v>-2629521.9626341602</v>
      </c>
    </row>
    <row r="1135" spans="11:11">
      <c r="K1135" s="373">
        <v>-575635.3919323947</v>
      </c>
    </row>
    <row r="1136" spans="11:11">
      <c r="K1136" s="373">
        <v>-1680091.6294334424</v>
      </c>
    </row>
    <row r="1137" spans="11:11">
      <c r="K1137" s="373">
        <v>1413346.7331101254</v>
      </c>
    </row>
    <row r="1138" spans="11:11">
      <c r="K1138" s="373">
        <v>309946.33060263377</v>
      </c>
    </row>
    <row r="1139" spans="11:11">
      <c r="K1139" s="373">
        <v>-1926078.1207542131</v>
      </c>
    </row>
    <row r="1140" spans="11:11">
      <c r="K1140" s="373">
        <v>-204926.35983567522</v>
      </c>
    </row>
    <row r="1141" spans="11:11">
      <c r="K1141" s="373">
        <v>112751.64289580728</v>
      </c>
    </row>
    <row r="1142" spans="11:11">
      <c r="K1142" s="373">
        <v>2458501.4341992596</v>
      </c>
    </row>
    <row r="1143" spans="11:11">
      <c r="K1143" s="373">
        <v>1278498.1231819114</v>
      </c>
    </row>
    <row r="1144" spans="11:11">
      <c r="K1144" s="373">
        <v>3008392.6069499739</v>
      </c>
    </row>
    <row r="1145" spans="11:11">
      <c r="K1145" s="373">
        <v>2377898.5545345806</v>
      </c>
    </row>
    <row r="1146" spans="11:11">
      <c r="K1146" s="373">
        <v>2231994.3397442773</v>
      </c>
    </row>
    <row r="1147" spans="11:11">
      <c r="K1147" s="373">
        <v>1339805.5895322042</v>
      </c>
    </row>
    <row r="1148" spans="11:11">
      <c r="K1148" s="373">
        <v>-315905.85803227592</v>
      </c>
    </row>
    <row r="1149" spans="11:11">
      <c r="K1149" s="373">
        <v>555025.44284297596</v>
      </c>
    </row>
    <row r="1150" spans="11:11">
      <c r="K1150" s="373">
        <v>-650938.39929619688</v>
      </c>
    </row>
    <row r="1151" spans="11:11">
      <c r="K1151" s="373">
        <v>2291091.3842278197</v>
      </c>
    </row>
    <row r="1152" spans="11:11">
      <c r="K1152" s="373">
        <v>776416.94058812759</v>
      </c>
    </row>
    <row r="1153" spans="11:11">
      <c r="K1153" s="373">
        <v>-892985.37178130157</v>
      </c>
    </row>
    <row r="1154" spans="11:11">
      <c r="K1154" s="373">
        <v>1840065.2879776952</v>
      </c>
    </row>
    <row r="1155" spans="11:11">
      <c r="K1155" s="373">
        <v>-598450.39850537118</v>
      </c>
    </row>
    <row r="1156" spans="11:11">
      <c r="K1156" s="373">
        <v>2087440.9288048518</v>
      </c>
    </row>
    <row r="1157" spans="11:11">
      <c r="K1157" s="373">
        <v>1018332.6036029013</v>
      </c>
    </row>
    <row r="1158" spans="11:11">
      <c r="K1158" s="373">
        <v>305239.08243877231</v>
      </c>
    </row>
    <row r="1159" spans="11:11">
      <c r="K1159" s="373">
        <v>1719967.8598143242</v>
      </c>
    </row>
    <row r="1160" spans="11:11">
      <c r="K1160" s="373">
        <v>-850894.11543716665</v>
      </c>
    </row>
    <row r="1161" spans="11:11">
      <c r="K1161" s="373">
        <v>-771157.30733896059</v>
      </c>
    </row>
    <row r="1162" spans="11:11">
      <c r="K1162" s="373">
        <v>-1568702.2899634053</v>
      </c>
    </row>
    <row r="1163" spans="11:11">
      <c r="K1163" s="373">
        <v>206324.50979684317</v>
      </c>
    </row>
    <row r="1164" spans="11:11">
      <c r="K1164" s="373">
        <v>1528733.9387745319</v>
      </c>
    </row>
    <row r="1165" spans="11:11">
      <c r="K1165" s="373">
        <v>414317.96794736432</v>
      </c>
    </row>
    <row r="1166" spans="11:11">
      <c r="K1166" s="373">
        <v>-63638.16521383659</v>
      </c>
    </row>
    <row r="1167" spans="11:11">
      <c r="K1167" s="373">
        <v>-1319240.4276130653</v>
      </c>
    </row>
    <row r="1168" spans="11:11">
      <c r="K1168" s="373">
        <v>-2176386.4721540255</v>
      </c>
    </row>
    <row r="1169" spans="11:11">
      <c r="K1169" s="373">
        <v>1301610.3457404368</v>
      </c>
    </row>
    <row r="1170" spans="11:11">
      <c r="K1170" s="373">
        <v>2330292.8335681679</v>
      </c>
    </row>
    <row r="1171" spans="11:11">
      <c r="K1171" s="373">
        <v>-215691.20575221791</v>
      </c>
    </row>
    <row r="1172" spans="11:11">
      <c r="K1172" s="373">
        <v>-1391157.3854137857</v>
      </c>
    </row>
    <row r="1173" spans="11:11">
      <c r="K1173" s="373">
        <v>-348727.56301402347</v>
      </c>
    </row>
    <row r="1174" spans="11:11">
      <c r="K1174" s="373">
        <v>-1175791.3818686286</v>
      </c>
    </row>
    <row r="1175" spans="11:11">
      <c r="K1175" s="373">
        <v>49064.501732662087</v>
      </c>
    </row>
    <row r="1176" spans="11:11">
      <c r="K1176" s="373">
        <v>-2601771.8747151736</v>
      </c>
    </row>
    <row r="1177" spans="11:11">
      <c r="K1177" s="373">
        <v>2472724.428537203</v>
      </c>
    </row>
    <row r="1178" spans="11:11">
      <c r="K1178" s="373">
        <v>2524227.8595794961</v>
      </c>
    </row>
    <row r="1179" spans="11:11">
      <c r="K1179" s="373">
        <v>-747931.59100866772</v>
      </c>
    </row>
    <row r="1180" spans="11:11">
      <c r="K1180" s="373">
        <v>3383710.3081357973</v>
      </c>
    </row>
    <row r="1181" spans="11:11">
      <c r="K1181" s="373">
        <v>1194718.9391675002</v>
      </c>
    </row>
    <row r="1182" spans="11:11">
      <c r="K1182" s="373">
        <v>751349.12670015707</v>
      </c>
    </row>
    <row r="1183" spans="11:11">
      <c r="K1183" s="373">
        <v>1015879.677672493</v>
      </c>
    </row>
    <row r="1184" spans="11:11">
      <c r="K1184" s="373">
        <v>3391487.592573381</v>
      </c>
    </row>
    <row r="1185" spans="11:11">
      <c r="K1185" s="373">
        <v>-394894.32241548155</v>
      </c>
    </row>
    <row r="1186" spans="11:11">
      <c r="K1186" s="373">
        <v>2824014.1722090766</v>
      </c>
    </row>
    <row r="1187" spans="11:11">
      <c r="K1187" s="373">
        <v>589667.66339533892</v>
      </c>
    </row>
    <row r="1188" spans="11:11">
      <c r="K1188" s="373">
        <v>619712.71815882972</v>
      </c>
    </row>
    <row r="1189" spans="11:11">
      <c r="K1189" s="373">
        <v>-260158.66299871658</v>
      </c>
    </row>
    <row r="1190" spans="11:11">
      <c r="K1190" s="373">
        <v>-428350.62373829447</v>
      </c>
    </row>
    <row r="1191" spans="11:11">
      <c r="K1191" s="373">
        <v>1710847.1513545599</v>
      </c>
    </row>
    <row r="1192" spans="11:11">
      <c r="K1192" s="373">
        <v>4749482.0970407994</v>
      </c>
    </row>
    <row r="1193" spans="11:11">
      <c r="K1193" s="373">
        <v>1795746.2393899334</v>
      </c>
    </row>
    <row r="1194" spans="11:11">
      <c r="K1194" s="373">
        <v>1816993.5108910373</v>
      </c>
    </row>
    <row r="1195" spans="11:11">
      <c r="K1195" s="373">
        <v>2777170.8249062598</v>
      </c>
    </row>
    <row r="1196" spans="11:11">
      <c r="K1196" s="373">
        <v>2038146.8300902399</v>
      </c>
    </row>
    <row r="1197" spans="11:11">
      <c r="K1197" s="373">
        <v>-1263536.2299527307</v>
      </c>
    </row>
    <row r="1198" spans="11:11">
      <c r="K1198" s="373">
        <v>57455.874412259087</v>
      </c>
    </row>
    <row r="1199" spans="11:11">
      <c r="K1199" s="373">
        <v>428255.79340505367</v>
      </c>
    </row>
    <row r="1200" spans="11:11">
      <c r="K1200" s="373">
        <v>-1573922.7255889012</v>
      </c>
    </row>
    <row r="1201" spans="11:11">
      <c r="K1201" s="373">
        <v>1621508.4660419717</v>
      </c>
    </row>
    <row r="1202" spans="11:11">
      <c r="K1202" s="373">
        <v>1977775.415688636</v>
      </c>
    </row>
    <row r="1203" spans="11:11">
      <c r="K1203" s="373">
        <v>1363332.5785567013</v>
      </c>
    </row>
    <row r="1204" spans="11:11">
      <c r="K1204" s="373">
        <v>1974250.8081228097</v>
      </c>
    </row>
    <row r="1205" spans="11:11">
      <c r="K1205" s="373">
        <v>2271675.8185928743</v>
      </c>
    </row>
    <row r="1206" spans="11:11">
      <c r="K1206" s="373">
        <v>-1011723.4841061546</v>
      </c>
    </row>
    <row r="1207" spans="11:11">
      <c r="K1207" s="373">
        <v>-129865.89529893128</v>
      </c>
    </row>
    <row r="1208" spans="11:11">
      <c r="K1208" s="373">
        <v>713112.48455403442</v>
      </c>
    </row>
    <row r="1209" spans="11:11">
      <c r="K1209" s="373">
        <v>2815911.2644401407</v>
      </c>
    </row>
    <row r="1210" spans="11:11">
      <c r="K1210" s="373">
        <v>-1987942.3292155443</v>
      </c>
    </row>
    <row r="1211" spans="11:11">
      <c r="K1211" s="373">
        <v>-822865.48965840822</v>
      </c>
    </row>
    <row r="1212" spans="11:11">
      <c r="K1212" s="373">
        <v>2027407.809922721</v>
      </c>
    </row>
    <row r="1213" spans="11:11">
      <c r="K1213" s="373">
        <v>449894.92851373134</v>
      </c>
    </row>
    <row r="1214" spans="11:11">
      <c r="K1214" s="373">
        <v>-1095589.5665069646</v>
      </c>
    </row>
    <row r="1215" spans="11:11">
      <c r="K1215" s="373">
        <v>-502689.28177089547</v>
      </c>
    </row>
    <row r="1216" spans="11:11">
      <c r="K1216" s="373">
        <v>289900.75105561549</v>
      </c>
    </row>
    <row r="1217" spans="11:11">
      <c r="K1217" s="373">
        <v>2378749.0154006258</v>
      </c>
    </row>
    <row r="1218" spans="11:11">
      <c r="K1218" s="373">
        <v>1888756.2057338899</v>
      </c>
    </row>
    <row r="1219" spans="11:11">
      <c r="K1219" s="373">
        <v>-1471234.4968745823</v>
      </c>
    </row>
    <row r="1220" spans="11:11">
      <c r="K1220" s="373">
        <v>-686262.21094159316</v>
      </c>
    </row>
    <row r="1221" spans="11:11">
      <c r="K1221" s="373">
        <v>397741.44019226125</v>
      </c>
    </row>
    <row r="1222" spans="11:11">
      <c r="K1222" s="373">
        <v>2601766.5685237153</v>
      </c>
    </row>
    <row r="1223" spans="11:11">
      <c r="K1223" s="373">
        <v>-2595817.9009370171</v>
      </c>
    </row>
    <row r="1224" spans="11:11">
      <c r="K1224" s="373">
        <v>3130235.0574821411</v>
      </c>
    </row>
    <row r="1225" spans="11:11">
      <c r="K1225" s="373">
        <v>1881258.9881261734</v>
      </c>
    </row>
    <row r="1226" spans="11:11">
      <c r="K1226" s="373">
        <v>260841.9873450147</v>
      </c>
    </row>
    <row r="1227" spans="11:11">
      <c r="K1227" s="373">
        <v>330349.42464202386</v>
      </c>
    </row>
    <row r="1228" spans="11:11">
      <c r="K1228" s="373">
        <v>812789.62907651882</v>
      </c>
    </row>
    <row r="1229" spans="11:11">
      <c r="K1229" s="373">
        <v>920596.09536727401</v>
      </c>
    </row>
    <row r="1230" spans="11:11">
      <c r="K1230" s="373">
        <v>-479376.67481439677</v>
      </c>
    </row>
    <row r="1231" spans="11:11">
      <c r="K1231" s="373">
        <v>1117960.2734127997</v>
      </c>
    </row>
    <row r="1232" spans="11:11">
      <c r="K1232" s="373">
        <v>808414.55715723359</v>
      </c>
    </row>
    <row r="1233" spans="11:11">
      <c r="K1233" s="373">
        <v>-580084.44166086847</v>
      </c>
    </row>
    <row r="1234" spans="11:11">
      <c r="K1234" s="373">
        <v>3027940.309013824</v>
      </c>
    </row>
    <row r="1235" spans="11:11">
      <c r="K1235" s="373">
        <v>237812.37601535674</v>
      </c>
    </row>
    <row r="1236" spans="11:11">
      <c r="K1236" s="373">
        <v>524561.41772924154</v>
      </c>
    </row>
    <row r="1237" spans="11:11">
      <c r="K1237" s="373">
        <v>1710598.9349125216</v>
      </c>
    </row>
    <row r="1238" spans="11:11">
      <c r="K1238" s="373">
        <v>620915.08168708417</v>
      </c>
    </row>
    <row r="1239" spans="11:11">
      <c r="K1239" s="373">
        <v>496416.26788926357</v>
      </c>
    </row>
    <row r="1240" spans="11:11">
      <c r="K1240" s="373">
        <v>646659.76528065489</v>
      </c>
    </row>
    <row r="1241" spans="11:11">
      <c r="K1241" s="373">
        <v>-1789347.1226810308</v>
      </c>
    </row>
    <row r="1242" spans="11:11">
      <c r="K1242" s="373">
        <v>2096180.6030309859</v>
      </c>
    </row>
    <row r="1243" spans="11:11">
      <c r="K1243" s="373">
        <v>-22114.814592669951</v>
      </c>
    </row>
    <row r="1244" spans="11:11">
      <c r="K1244" s="373">
        <v>192817.83966464945</v>
      </c>
    </row>
    <row r="1245" spans="11:11">
      <c r="K1245" s="373">
        <v>1512813.3273752092</v>
      </c>
    </row>
    <row r="1246" spans="11:11">
      <c r="K1246" s="373">
        <v>-1034590.5009153449</v>
      </c>
    </row>
    <row r="1247" spans="11:11">
      <c r="K1247" s="373">
        <v>-767515.27874044853</v>
      </c>
    </row>
    <row r="1248" spans="11:11">
      <c r="K1248" s="373">
        <v>-873120.53290529409</v>
      </c>
    </row>
    <row r="1249" spans="11:11">
      <c r="K1249" s="373">
        <v>-161427.69812409556</v>
      </c>
    </row>
    <row r="1250" spans="11:11">
      <c r="K1250" s="373">
        <v>-189519.60863612313</v>
      </c>
    </row>
    <row r="1251" spans="11:11">
      <c r="K1251" s="373">
        <v>1028005.2238622729</v>
      </c>
    </row>
    <row r="1252" spans="11:11">
      <c r="K1252" s="373">
        <v>-723185.10872705607</v>
      </c>
    </row>
    <row r="1253" spans="11:11">
      <c r="K1253" s="373">
        <v>497418.77913178131</v>
      </c>
    </row>
    <row r="1254" spans="11:11">
      <c r="K1254" s="373">
        <v>921850.16348467092</v>
      </c>
    </row>
    <row r="1255" spans="11:11">
      <c r="K1255" s="373">
        <v>344938.83904253994</v>
      </c>
    </row>
    <row r="1256" spans="11:11">
      <c r="K1256" s="373">
        <v>-2155020.4307494811</v>
      </c>
    </row>
    <row r="1257" spans="11:11">
      <c r="K1257" s="373">
        <v>470863.26461185468</v>
      </c>
    </row>
    <row r="1258" spans="11:11">
      <c r="K1258" s="373">
        <v>32701.439909463516</v>
      </c>
    </row>
    <row r="1259" spans="11:11">
      <c r="K1259" s="373">
        <v>-244458.03471402847</v>
      </c>
    </row>
    <row r="1260" spans="11:11">
      <c r="K1260" s="373">
        <v>2204194.3182412758</v>
      </c>
    </row>
    <row r="1261" spans="11:11">
      <c r="K1261" s="373">
        <v>2071984.5456191285</v>
      </c>
    </row>
    <row r="1262" spans="11:11">
      <c r="K1262" s="373">
        <v>-89232.070270865224</v>
      </c>
    </row>
    <row r="1263" spans="11:11">
      <c r="K1263" s="373">
        <v>3035097.3395727621</v>
      </c>
    </row>
    <row r="1264" spans="11:11">
      <c r="K1264" s="373">
        <v>1445213.9152602924</v>
      </c>
    </row>
    <row r="1265" spans="11:11">
      <c r="K1265" s="373">
        <v>-2224664.0937766982</v>
      </c>
    </row>
    <row r="1266" spans="11:11">
      <c r="K1266" s="373">
        <v>1702558.1869651738</v>
      </c>
    </row>
    <row r="1267" spans="11:11">
      <c r="K1267" s="373">
        <v>1100167.0047306174</v>
      </c>
    </row>
    <row r="1268" spans="11:11">
      <c r="K1268" s="373">
        <v>-502076.44084995217</v>
      </c>
    </row>
    <row r="1269" spans="11:11">
      <c r="K1269" s="373">
        <v>467771.3140629679</v>
      </c>
    </row>
    <row r="1270" spans="11:11">
      <c r="K1270" s="373">
        <v>1134870.076449794</v>
      </c>
    </row>
    <row r="1271" spans="11:11">
      <c r="K1271" s="373">
        <v>787990.9342437305</v>
      </c>
    </row>
    <row r="1272" spans="11:11">
      <c r="K1272" s="373">
        <v>222411.5310025115</v>
      </c>
    </row>
    <row r="1273" spans="11:11">
      <c r="K1273" s="373">
        <v>460530.88497014786</v>
      </c>
    </row>
    <row r="1274" spans="11:11">
      <c r="K1274" s="373">
        <v>1517911.2960767227</v>
      </c>
    </row>
    <row r="1275" spans="11:11">
      <c r="K1275" s="373">
        <v>-525261.62962042238</v>
      </c>
    </row>
    <row r="1276" spans="11:11">
      <c r="K1276" s="373">
        <v>3415363.060210675</v>
      </c>
    </row>
    <row r="1277" spans="11:11">
      <c r="K1277" s="373">
        <v>-1693994.0929503287</v>
      </c>
    </row>
    <row r="1278" spans="11:11">
      <c r="K1278" s="373">
        <v>-270511.43755199388</v>
      </c>
    </row>
    <row r="1279" spans="11:11">
      <c r="K1279" s="373">
        <v>1784073.3361541058</v>
      </c>
    </row>
    <row r="1280" spans="11:11">
      <c r="K1280" s="373">
        <v>2830858.16326092</v>
      </c>
    </row>
    <row r="1281" spans="11:11">
      <c r="K1281" s="373">
        <v>1348074.4413952662</v>
      </c>
    </row>
    <row r="1282" spans="11:11">
      <c r="K1282" s="373">
        <v>1254420.2874730572</v>
      </c>
    </row>
    <row r="1283" spans="11:11">
      <c r="K1283" s="373">
        <v>347120.83159311488</v>
      </c>
    </row>
    <row r="1284" spans="11:11">
      <c r="K1284" s="373">
        <v>1316583.5968276632</v>
      </c>
    </row>
    <row r="1285" spans="11:11">
      <c r="K1285" s="373">
        <v>-1749265.0295371867</v>
      </c>
    </row>
    <row r="1286" spans="11:11">
      <c r="K1286" s="373">
        <v>-867652.46159631643</v>
      </c>
    </row>
    <row r="1287" spans="11:11">
      <c r="K1287" s="373">
        <v>949730.60159265832</v>
      </c>
    </row>
    <row r="1288" spans="11:11">
      <c r="K1288" s="373">
        <v>598143.09501920943</v>
      </c>
    </row>
    <row r="1289" spans="11:11">
      <c r="K1289" s="373">
        <v>3537054.3318269541</v>
      </c>
    </row>
    <row r="1290" spans="11:11">
      <c r="K1290" s="373">
        <v>-1836324.3491196434</v>
      </c>
    </row>
    <row r="1291" spans="11:11">
      <c r="K1291" s="373">
        <v>-1517295.14104068</v>
      </c>
    </row>
    <row r="1292" spans="11:11">
      <c r="K1292" s="373">
        <v>2198061.7967060031</v>
      </c>
    </row>
    <row r="1293" spans="11:11">
      <c r="K1293" s="373">
        <v>2098894.9229111746</v>
      </c>
    </row>
    <row r="1294" spans="11:11">
      <c r="K1294" s="373">
        <v>-1792469.3764981572</v>
      </c>
    </row>
    <row r="1295" spans="11:11">
      <c r="K1295" s="373">
        <v>-59525.726603839314</v>
      </c>
    </row>
    <row r="1296" spans="11:11">
      <c r="K1296" s="373">
        <v>2531989.0873956718</v>
      </c>
    </row>
    <row r="1297" spans="11:11">
      <c r="K1297" s="373">
        <v>-2792502.4652713789</v>
      </c>
    </row>
    <row r="1298" spans="11:11">
      <c r="K1298" s="373">
        <v>233336.06023258902</v>
      </c>
    </row>
    <row r="1299" spans="11:11">
      <c r="K1299" s="373">
        <v>97766.222840939881</v>
      </c>
    </row>
    <row r="1300" spans="11:11">
      <c r="K1300" s="373">
        <v>2900924.7205406837</v>
      </c>
    </row>
    <row r="1301" spans="11:11">
      <c r="K1301" s="373">
        <v>-796901.32491246553</v>
      </c>
    </row>
    <row r="1302" spans="11:11">
      <c r="K1302" s="373">
        <v>1120179.5978161732</v>
      </c>
    </row>
    <row r="1303" spans="11:11">
      <c r="K1303" s="373">
        <v>-656222.69878249068</v>
      </c>
    </row>
    <row r="1304" spans="11:11">
      <c r="K1304" s="373">
        <v>1255451.0597020925</v>
      </c>
    </row>
    <row r="1305" spans="11:11">
      <c r="K1305" s="373">
        <v>-941792.788307257</v>
      </c>
    </row>
    <row r="1306" spans="11:11">
      <c r="K1306" s="373">
        <v>770749.42518565222</v>
      </c>
    </row>
    <row r="1307" spans="11:11">
      <c r="K1307" s="373">
        <v>-353267.31992738741</v>
      </c>
    </row>
    <row r="1308" spans="11:11">
      <c r="K1308" s="373">
        <v>2442610.4167840099</v>
      </c>
    </row>
    <row r="1309" spans="11:11">
      <c r="K1309" s="373">
        <v>-306460.08574650367</v>
      </c>
    </row>
    <row r="1310" spans="11:11">
      <c r="K1310" s="373">
        <v>-426383.8990053304</v>
      </c>
    </row>
    <row r="1311" spans="11:11">
      <c r="K1311" s="373">
        <v>872563.7496528232</v>
      </c>
    </row>
    <row r="1312" spans="11:11">
      <c r="K1312" s="373">
        <v>-1524842.1478282684</v>
      </c>
    </row>
    <row r="1313" spans="11:11">
      <c r="K1313" s="373">
        <v>-426148.70930810482</v>
      </c>
    </row>
    <row r="1314" spans="11:11">
      <c r="K1314" s="373">
        <v>1677165.6865454034</v>
      </c>
    </row>
    <row r="1315" spans="11:11">
      <c r="K1315" s="373">
        <v>-389050.62422197033</v>
      </c>
    </row>
    <row r="1316" spans="11:11">
      <c r="K1316" s="373">
        <v>2929095.0348695805</v>
      </c>
    </row>
    <row r="1317" spans="11:11">
      <c r="K1317" s="373">
        <v>1076204.6342526793</v>
      </c>
    </row>
    <row r="1318" spans="11:11">
      <c r="K1318" s="373">
        <v>-467087.29960085475</v>
      </c>
    </row>
    <row r="1319" spans="11:11">
      <c r="K1319" s="373">
        <v>-2218506.8467100686</v>
      </c>
    </row>
    <row r="1320" spans="11:11">
      <c r="K1320" s="373">
        <v>-641770.28229391028</v>
      </c>
    </row>
    <row r="1321" spans="11:11">
      <c r="K1321" s="373">
        <v>1853870.3996098556</v>
      </c>
    </row>
    <row r="1322" spans="11:11">
      <c r="K1322" s="373">
        <v>1230903.3784492251</v>
      </c>
    </row>
    <row r="1323" spans="11:11">
      <c r="K1323" s="373">
        <v>2183187.8851978462</v>
      </c>
    </row>
    <row r="1324" spans="11:11">
      <c r="K1324" s="373">
        <v>-1992.3828073535115</v>
      </c>
    </row>
    <row r="1325" spans="11:11">
      <c r="K1325" s="373">
        <v>-1592333.7470181496</v>
      </c>
    </row>
    <row r="1326" spans="11:11">
      <c r="K1326" s="373">
        <v>2614610.0193062397</v>
      </c>
    </row>
    <row r="1327" spans="11:11">
      <c r="K1327" s="373">
        <v>1424315.8318143787</v>
      </c>
    </row>
    <row r="1328" spans="11:11">
      <c r="K1328" s="373">
        <v>246413.37855683453</v>
      </c>
    </row>
    <row r="1329" spans="11:11">
      <c r="K1329" s="373">
        <v>1372793.6345276006</v>
      </c>
    </row>
    <row r="1330" spans="11:11">
      <c r="K1330" s="373">
        <v>1536056.8808069995</v>
      </c>
    </row>
    <row r="1331" spans="11:11">
      <c r="K1331" s="373">
        <v>2409719.6193071324</v>
      </c>
    </row>
    <row r="1332" spans="11:11">
      <c r="K1332" s="373">
        <v>74907.103424560511</v>
      </c>
    </row>
    <row r="1333" spans="11:11">
      <c r="K1333" s="373">
        <v>1246482.5538305247</v>
      </c>
    </row>
    <row r="1334" spans="11:11">
      <c r="K1334" s="373">
        <v>1206716.2221729218</v>
      </c>
    </row>
    <row r="1335" spans="11:11">
      <c r="K1335" s="373">
        <v>951985.48058115435</v>
      </c>
    </row>
    <row r="1336" spans="11:11">
      <c r="K1336" s="373">
        <v>-1614585.430041583</v>
      </c>
    </row>
    <row r="1337" spans="11:11">
      <c r="K1337" s="373">
        <v>456205.07257360127</v>
      </c>
    </row>
    <row r="1338" spans="11:11">
      <c r="K1338" s="373">
        <v>895587.42377524474</v>
      </c>
    </row>
    <row r="1339" spans="11:11">
      <c r="K1339" s="373">
        <v>625602.24838612252</v>
      </c>
    </row>
    <row r="1340" spans="11:11">
      <c r="K1340" s="373">
        <v>-1605975.6106605455</v>
      </c>
    </row>
    <row r="1341" spans="11:11">
      <c r="K1341" s="373">
        <v>2841408.8782542124</v>
      </c>
    </row>
    <row r="1342" spans="11:11">
      <c r="K1342" s="373">
        <v>-288304.03017529589</v>
      </c>
    </row>
    <row r="1343" spans="11:11">
      <c r="K1343" s="373">
        <v>661597.29603936267</v>
      </c>
    </row>
    <row r="1344" spans="11:11">
      <c r="K1344" s="373">
        <v>-2835140.2760303328</v>
      </c>
    </row>
    <row r="1345" spans="11:11">
      <c r="K1345" s="373">
        <v>7855.8723944907542</v>
      </c>
    </row>
    <row r="1346" spans="11:11">
      <c r="K1346" s="373">
        <v>3995732.4466792811</v>
      </c>
    </row>
    <row r="1347" spans="11:11">
      <c r="K1347" s="373">
        <v>1362783.564070672</v>
      </c>
    </row>
    <row r="1348" spans="11:11">
      <c r="K1348" s="373">
        <v>673426.87851918186</v>
      </c>
    </row>
    <row r="1349" spans="11:11">
      <c r="K1349" s="373">
        <v>751304.96858224249</v>
      </c>
    </row>
    <row r="1350" spans="11:11">
      <c r="K1350" s="373">
        <v>-1442310.1659380947</v>
      </c>
    </row>
    <row r="1351" spans="11:11">
      <c r="K1351" s="373">
        <v>-966962.91786848777</v>
      </c>
    </row>
    <row r="1352" spans="11:11">
      <c r="K1352" s="373">
        <v>2186550.5016621212</v>
      </c>
    </row>
    <row r="1353" spans="11:11">
      <c r="K1353" s="373">
        <v>623472.00668642693</v>
      </c>
    </row>
    <row r="1354" spans="11:11">
      <c r="K1354" s="373">
        <v>-2274611.7768867547</v>
      </c>
    </row>
    <row r="1355" spans="11:11">
      <c r="K1355" s="373">
        <v>379877.92769959918</v>
      </c>
    </row>
    <row r="1356" spans="11:11">
      <c r="K1356" s="373">
        <v>463944.08542120364</v>
      </c>
    </row>
    <row r="1357" spans="11:11">
      <c r="K1357" s="373">
        <v>6377.204103175085</v>
      </c>
    </row>
    <row r="1358" spans="11:11">
      <c r="K1358" s="373">
        <v>1104126.3521202065</v>
      </c>
    </row>
    <row r="1359" spans="11:11">
      <c r="K1359" s="373">
        <v>1553945.8002605948</v>
      </c>
    </row>
    <row r="1360" spans="11:11">
      <c r="K1360" s="373">
        <v>2270219.3474263987</v>
      </c>
    </row>
    <row r="1361" spans="11:11">
      <c r="K1361" s="373">
        <v>837538.12272290676</v>
      </c>
    </row>
    <row r="1362" spans="11:11">
      <c r="K1362" s="373">
        <v>1541756.0093993822</v>
      </c>
    </row>
    <row r="1363" spans="11:11">
      <c r="K1363" s="373">
        <v>1617470.8064988821</v>
      </c>
    </row>
    <row r="1364" spans="11:11">
      <c r="K1364" s="373">
        <v>2566934.938422896</v>
      </c>
    </row>
    <row r="1365" spans="11:11">
      <c r="K1365" s="373">
        <v>1651600.5455847199</v>
      </c>
    </row>
    <row r="1366" spans="11:11">
      <c r="K1366" s="373">
        <v>-2944917.7609407641</v>
      </c>
    </row>
    <row r="1367" spans="11:11">
      <c r="K1367" s="373">
        <v>-1221316.2624593826</v>
      </c>
    </row>
    <row r="1368" spans="11:11">
      <c r="K1368" s="373">
        <v>1122315.0613616954</v>
      </c>
    </row>
    <row r="1369" spans="11:11">
      <c r="K1369" s="373">
        <v>255203.57911331323</v>
      </c>
    </row>
    <row r="1370" spans="11:11">
      <c r="K1370" s="373">
        <v>934621.68930631573</v>
      </c>
    </row>
    <row r="1371" spans="11:11">
      <c r="K1371" s="373">
        <v>1029189.8073372256</v>
      </c>
    </row>
    <row r="1372" spans="11:11">
      <c r="K1372" s="373">
        <v>-1804871.8206083877</v>
      </c>
    </row>
    <row r="1373" spans="11:11">
      <c r="K1373" s="373">
        <v>-37387.620230205357</v>
      </c>
    </row>
    <row r="1374" spans="11:11">
      <c r="K1374" s="373">
        <v>-672234.65019953251</v>
      </c>
    </row>
    <row r="1375" spans="11:11">
      <c r="K1375" s="373">
        <v>3460374.1755623203</v>
      </c>
    </row>
    <row r="1376" spans="11:11">
      <c r="K1376" s="373">
        <v>1028328.6888371443</v>
      </c>
    </row>
    <row r="1377" spans="11:11">
      <c r="K1377" s="373">
        <v>-856113.95776602579</v>
      </c>
    </row>
    <row r="1378" spans="11:11">
      <c r="K1378" s="373">
        <v>1121918.5711259174</v>
      </c>
    </row>
    <row r="1379" spans="11:11">
      <c r="K1379" s="373">
        <v>-154974.53166176286</v>
      </c>
    </row>
    <row r="1380" spans="11:11">
      <c r="K1380" s="373">
        <v>1025220.0417960167</v>
      </c>
    </row>
    <row r="1381" spans="11:11">
      <c r="K1381" s="373">
        <v>-130841.95163750346</v>
      </c>
    </row>
    <row r="1382" spans="11:11">
      <c r="K1382" s="373">
        <v>-2250064.4716863437</v>
      </c>
    </row>
    <row r="1383" spans="11:11">
      <c r="K1383" s="373">
        <v>181471.20098109357</v>
      </c>
    </row>
    <row r="1384" spans="11:11">
      <c r="K1384" s="373">
        <v>-671976.296132321</v>
      </c>
    </row>
    <row r="1385" spans="11:11">
      <c r="K1385" s="373">
        <v>1439460.9512981938</v>
      </c>
    </row>
    <row r="1386" spans="11:11">
      <c r="K1386" s="373">
        <v>-1113305.8521694359</v>
      </c>
    </row>
    <row r="1387" spans="11:11">
      <c r="K1387" s="373">
        <v>2541234.232358573</v>
      </c>
    </row>
    <row r="1388" spans="11:11">
      <c r="K1388" s="373">
        <v>930424.29818619997</v>
      </c>
    </row>
    <row r="1389" spans="11:11">
      <c r="K1389" s="373">
        <v>-340077.36160646379</v>
      </c>
    </row>
    <row r="1390" spans="11:11">
      <c r="K1390" s="373">
        <v>-2161029.5754124271</v>
      </c>
    </row>
    <row r="1391" spans="11:11">
      <c r="K1391" s="373">
        <v>958354.8219219849</v>
      </c>
    </row>
    <row r="1392" spans="11:11">
      <c r="K1392" s="373">
        <v>-2399823.4453807152</v>
      </c>
    </row>
    <row r="1393" spans="11:11">
      <c r="K1393" s="373">
        <v>3093187.357864107</v>
      </c>
    </row>
    <row r="1394" spans="11:11">
      <c r="K1394" s="373">
        <v>245840.17026660126</v>
      </c>
    </row>
    <row r="1395" spans="11:11">
      <c r="K1395" s="373">
        <v>400916.88003269746</v>
      </c>
    </row>
    <row r="1396" spans="11:11">
      <c r="K1396" s="373">
        <v>2014963.1426638516</v>
      </c>
    </row>
    <row r="1397" spans="11:11">
      <c r="K1397" s="373">
        <v>-633162.74118521006</v>
      </c>
    </row>
    <row r="1398" spans="11:11">
      <c r="K1398" s="373">
        <v>751271.73828532011</v>
      </c>
    </row>
    <row r="1399" spans="11:11">
      <c r="K1399" s="373">
        <v>-468944.13019901025</v>
      </c>
    </row>
    <row r="1400" spans="11:11">
      <c r="K1400" s="373">
        <v>1808956.7614186218</v>
      </c>
    </row>
    <row r="1401" spans="11:11">
      <c r="K1401" s="373">
        <v>964970.41650610813</v>
      </c>
    </row>
    <row r="1402" spans="11:11">
      <c r="K1402" s="373">
        <v>-136881.02513622679</v>
      </c>
    </row>
    <row r="1403" spans="11:11">
      <c r="K1403" s="373">
        <v>4619495.4492338439</v>
      </c>
    </row>
    <row r="1404" spans="11:11">
      <c r="K1404" s="373">
        <v>1880063.130873542</v>
      </c>
    </row>
    <row r="1405" spans="11:11">
      <c r="K1405" s="373">
        <v>2817024.337002988</v>
      </c>
    </row>
    <row r="1406" spans="11:11">
      <c r="K1406" s="373">
        <v>752988.84179073083</v>
      </c>
    </row>
    <row r="1407" spans="11:11">
      <c r="K1407" s="373">
        <v>1683907.1845756199</v>
      </c>
    </row>
    <row r="1408" spans="11:11">
      <c r="K1408" s="373">
        <v>2557699.4914197344</v>
      </c>
    </row>
    <row r="1409" spans="11:11">
      <c r="K1409" s="373">
        <v>-325362.77083727298</v>
      </c>
    </row>
    <row r="1410" spans="11:11">
      <c r="K1410" s="373">
        <v>1502722.9383993826</v>
      </c>
    </row>
    <row r="1411" spans="11:11">
      <c r="K1411" s="373">
        <v>1432301.6657796057</v>
      </c>
    </row>
    <row r="1412" spans="11:11">
      <c r="K1412" s="373">
        <v>383759.77150036464</v>
      </c>
    </row>
    <row r="1413" spans="11:11">
      <c r="K1413" s="373">
        <v>-1015523.9806159622</v>
      </c>
    </row>
    <row r="1414" spans="11:11">
      <c r="K1414" s="373">
        <v>2473301.5484337406</v>
      </c>
    </row>
    <row r="1415" spans="11:11">
      <c r="K1415" s="373">
        <v>2214446.5054776175</v>
      </c>
    </row>
    <row r="1416" spans="11:11">
      <c r="K1416" s="373">
        <v>441249.6517350052</v>
      </c>
    </row>
    <row r="1417" spans="11:11">
      <c r="K1417" s="373">
        <v>-524905.64440762554</v>
      </c>
    </row>
    <row r="1418" spans="11:11">
      <c r="K1418" s="373">
        <v>556036.16915352852</v>
      </c>
    </row>
    <row r="1419" spans="11:11">
      <c r="K1419" s="373">
        <v>484669.26591167576</v>
      </c>
    </row>
    <row r="1420" spans="11:11">
      <c r="K1420" s="373">
        <v>-708016.42204370175</v>
      </c>
    </row>
    <row r="1421" spans="11:11">
      <c r="K1421" s="373">
        <v>1249447.3796975946</v>
      </c>
    </row>
    <row r="1422" spans="11:11">
      <c r="K1422" s="373">
        <v>207554.51289576106</v>
      </c>
    </row>
    <row r="1423" spans="11:11">
      <c r="K1423" s="373">
        <v>1007872.0197870599</v>
      </c>
    </row>
    <row r="1424" spans="11:11">
      <c r="K1424" s="373">
        <v>786710.41104860534</v>
      </c>
    </row>
    <row r="1425" spans="11:11">
      <c r="K1425" s="373">
        <v>402952.41294896347</v>
      </c>
    </row>
    <row r="1426" spans="11:11">
      <c r="K1426" s="373">
        <v>817200.757969748</v>
      </c>
    </row>
    <row r="1427" spans="11:11">
      <c r="K1427" s="373">
        <v>1278086.2236033275</v>
      </c>
    </row>
    <row r="1428" spans="11:11">
      <c r="K1428" s="373">
        <v>-3112489.6417720104</v>
      </c>
    </row>
    <row r="1429" spans="11:11">
      <c r="K1429" s="373">
        <v>3134501.0414380142</v>
      </c>
    </row>
    <row r="1430" spans="11:11">
      <c r="K1430" s="373">
        <v>-346759.33064806764</v>
      </c>
    </row>
    <row r="1431" spans="11:11">
      <c r="K1431" s="373">
        <v>3348047.4749823669</v>
      </c>
    </row>
    <row r="1432" spans="11:11">
      <c r="K1432" s="373">
        <v>-687326.06078899268</v>
      </c>
    </row>
    <row r="1433" spans="11:11">
      <c r="K1433" s="373">
        <v>1979135.6805263686</v>
      </c>
    </row>
    <row r="1434" spans="11:11">
      <c r="K1434" s="373">
        <v>776420.69843171653</v>
      </c>
    </row>
    <row r="1435" spans="11:11">
      <c r="K1435" s="373">
        <v>-716621.13703281339</v>
      </c>
    </row>
    <row r="1436" spans="11:11">
      <c r="K1436" s="373">
        <v>220164.46660477342</v>
      </c>
    </row>
    <row r="1437" spans="11:11">
      <c r="K1437" s="373">
        <v>4939959.359873957</v>
      </c>
    </row>
    <row r="1438" spans="11:11">
      <c r="K1438" s="373">
        <v>-1765802.5330212838</v>
      </c>
    </row>
    <row r="1439" spans="11:11">
      <c r="K1439" s="373">
        <v>2032837.5840374136</v>
      </c>
    </row>
    <row r="1440" spans="11:11">
      <c r="K1440" s="373">
        <v>2472283.4066803502</v>
      </c>
    </row>
    <row r="1441" spans="11:11">
      <c r="K1441" s="373">
        <v>887211.78296841285</v>
      </c>
    </row>
    <row r="1442" spans="11:11">
      <c r="K1442" s="373">
        <v>591169.53600241919</v>
      </c>
    </row>
    <row r="1443" spans="11:11">
      <c r="K1443" s="373">
        <v>601896.80897441623</v>
      </c>
    </row>
    <row r="1444" spans="11:11">
      <c r="K1444" s="373">
        <v>-939874.36542464769</v>
      </c>
    </row>
    <row r="1445" spans="11:11">
      <c r="K1445" s="373">
        <v>1563045.8742767659</v>
      </c>
    </row>
    <row r="1446" spans="11:11">
      <c r="K1446" s="373">
        <v>-2022204.7578094103</v>
      </c>
    </row>
    <row r="1447" spans="11:11">
      <c r="K1447" s="373">
        <v>2253645.8419379927</v>
      </c>
    </row>
    <row r="1448" spans="11:11">
      <c r="K1448" s="373">
        <v>344301.96822442207</v>
      </c>
    </row>
    <row r="1449" spans="11:11">
      <c r="K1449" s="373">
        <v>2382113.6257190974</v>
      </c>
    </row>
    <row r="1450" spans="11:11">
      <c r="K1450" s="373">
        <v>3096259.1663596546</v>
      </c>
    </row>
    <row r="1451" spans="11:11">
      <c r="K1451" s="373">
        <v>2283208.0974133592</v>
      </c>
    </row>
    <row r="1452" spans="11:11">
      <c r="K1452" s="373">
        <v>-638195.57521084778</v>
      </c>
    </row>
    <row r="1453" spans="11:11">
      <c r="K1453" s="373">
        <v>-748831.70399399695</v>
      </c>
    </row>
    <row r="1454" spans="11:11">
      <c r="K1454" s="373">
        <v>4244078.9789412804</v>
      </c>
    </row>
    <row r="1455" spans="11:11">
      <c r="K1455" s="373">
        <v>214291.44187865383</v>
      </c>
    </row>
    <row r="1456" spans="11:11">
      <c r="K1456" s="373">
        <v>86968.213665614137</v>
      </c>
    </row>
    <row r="1457" spans="11:11">
      <c r="K1457" s="373">
        <v>-197546.55949155102</v>
      </c>
    </row>
    <row r="1458" spans="11:11">
      <c r="K1458" s="373">
        <v>1426778.222596064</v>
      </c>
    </row>
    <row r="1459" spans="11:11">
      <c r="K1459" s="373">
        <v>-1205182.3993526495</v>
      </c>
    </row>
    <row r="1460" spans="11:11">
      <c r="K1460" s="373">
        <v>564509.98776891478</v>
      </c>
    </row>
    <row r="1461" spans="11:11">
      <c r="K1461" s="373">
        <v>268737.995921375</v>
      </c>
    </row>
    <row r="1462" spans="11:11">
      <c r="K1462" s="373">
        <v>-347424.86429201253</v>
      </c>
    </row>
    <row r="1463" spans="11:11">
      <c r="K1463" s="373">
        <v>-991937.43396087282</v>
      </c>
    </row>
    <row r="1464" spans="11:11">
      <c r="K1464" s="373">
        <v>408011.18060081662</v>
      </c>
    </row>
    <row r="1465" spans="11:11">
      <c r="K1465" s="373">
        <v>11649.397316511488</v>
      </c>
    </row>
    <row r="1466" spans="11:11">
      <c r="K1466" s="373">
        <v>108783.5854396685</v>
      </c>
    </row>
    <row r="1467" spans="11:11">
      <c r="K1467" s="373">
        <v>-764257.38878276909</v>
      </c>
    </row>
    <row r="1468" spans="11:11">
      <c r="K1468" s="373">
        <v>7627.112011521589</v>
      </c>
    </row>
    <row r="1469" spans="11:11">
      <c r="K1469" s="373">
        <v>1210825.523962823</v>
      </c>
    </row>
    <row r="1470" spans="11:11">
      <c r="K1470" s="373">
        <v>-1007736.9991793608</v>
      </c>
    </row>
    <row r="1471" spans="11:11">
      <c r="K1471" s="373">
        <v>660217.29839557991</v>
      </c>
    </row>
    <row r="1472" spans="11:11">
      <c r="K1472" s="373">
        <v>99678.167760694167</v>
      </c>
    </row>
    <row r="1473" spans="11:11">
      <c r="K1473" s="373">
        <v>724373.1077085773</v>
      </c>
    </row>
    <row r="1474" spans="11:11">
      <c r="K1474" s="373">
        <v>1543551.992214456</v>
      </c>
    </row>
    <row r="1475" spans="11:11">
      <c r="K1475" s="373">
        <v>-2785507.5405947054</v>
      </c>
    </row>
    <row r="1476" spans="11:11">
      <c r="K1476" s="373">
        <v>-2606434.6586745996</v>
      </c>
    </row>
    <row r="1477" spans="11:11">
      <c r="K1477" s="373">
        <v>1778893.5659892519</v>
      </c>
    </row>
    <row r="1478" spans="11:11">
      <c r="K1478" s="373">
        <v>-2674125.1242453717</v>
      </c>
    </row>
    <row r="1479" spans="11:11">
      <c r="K1479" s="373">
        <v>2233985.6118000178</v>
      </c>
    </row>
    <row r="1480" spans="11:11">
      <c r="K1480" s="373">
        <v>-139193.41588223376</v>
      </c>
    </row>
    <row r="1481" spans="11:11">
      <c r="K1481" s="373">
        <v>1659133.9342772856</v>
      </c>
    </row>
    <row r="1482" spans="11:11">
      <c r="K1482" s="373">
        <v>317728.9484020127</v>
      </c>
    </row>
    <row r="1483" spans="11:11">
      <c r="K1483" s="373">
        <v>511019.8915136531</v>
      </c>
    </row>
    <row r="1484" spans="11:11">
      <c r="K1484" s="373">
        <v>1920695.7470949513</v>
      </c>
    </row>
    <row r="1485" spans="11:11">
      <c r="K1485" s="373">
        <v>40395.125117880525</v>
      </c>
    </row>
    <row r="1486" spans="11:11">
      <c r="K1486" s="373">
        <v>1962468.918770239</v>
      </c>
    </row>
    <row r="1487" spans="11:11">
      <c r="K1487" s="373">
        <v>3561191.0804404151</v>
      </c>
    </row>
    <row r="1488" spans="11:11">
      <c r="K1488" s="373">
        <v>1530230.302054404</v>
      </c>
    </row>
    <row r="1489" spans="11:11">
      <c r="K1489" s="373">
        <v>-935696.23411887896</v>
      </c>
    </row>
    <row r="1490" spans="11:11">
      <c r="K1490" s="373">
        <v>-1099040.6095249185</v>
      </c>
    </row>
    <row r="1491" spans="11:11">
      <c r="K1491" s="373">
        <v>-152911.76085770968</v>
      </c>
    </row>
    <row r="1492" spans="11:11">
      <c r="K1492" s="373">
        <v>-1243114.6841087234</v>
      </c>
    </row>
    <row r="1493" spans="11:11">
      <c r="K1493" s="373">
        <v>-323128.17343690176</v>
      </c>
    </row>
    <row r="1494" spans="11:11">
      <c r="K1494" s="373">
        <v>-1115972.4360655847</v>
      </c>
    </row>
    <row r="1495" spans="11:11">
      <c r="K1495" s="373">
        <v>3185176.0833610175</v>
      </c>
    </row>
    <row r="1496" spans="11:11">
      <c r="K1496" s="373">
        <v>1670228.4880749781</v>
      </c>
    </row>
    <row r="1497" spans="11:11">
      <c r="K1497" s="373">
        <v>1453068.6086724412</v>
      </c>
    </row>
    <row r="1498" spans="11:11">
      <c r="K1498" s="373">
        <v>1425632.6578665499</v>
      </c>
    </row>
    <row r="1499" spans="11:11">
      <c r="K1499" s="373">
        <v>75328.782974359579</v>
      </c>
    </row>
    <row r="1500" spans="11:11">
      <c r="K1500" s="373">
        <v>3459179.7698325627</v>
      </c>
    </row>
    <row r="1501" spans="11:11">
      <c r="K1501" s="373">
        <v>-419728.95964067103</v>
      </c>
    </row>
    <row r="1502" spans="11:11">
      <c r="K1502" s="373">
        <v>1460400.6601966226</v>
      </c>
    </row>
    <row r="1503" spans="11:11">
      <c r="K1503" s="373">
        <v>-869630.6851887604</v>
      </c>
    </row>
    <row r="1504" spans="11:11">
      <c r="K1504" s="373">
        <v>2303856.1756739626</v>
      </c>
    </row>
    <row r="1505" spans="11:11">
      <c r="K1505" s="373">
        <v>1454021.5043653788</v>
      </c>
    </row>
    <row r="1506" spans="11:11">
      <c r="K1506" s="373">
        <v>856545.66520316503</v>
      </c>
    </row>
    <row r="1507" spans="11:11">
      <c r="K1507" s="373">
        <v>-684534.43790328887</v>
      </c>
    </row>
    <row r="1508" spans="11:11">
      <c r="K1508" s="373">
        <v>3445939.8919102764</v>
      </c>
    </row>
    <row r="1509" spans="11:11">
      <c r="K1509" s="373">
        <v>2577762.5624533379</v>
      </c>
    </row>
    <row r="1510" spans="11:11">
      <c r="K1510" s="373">
        <v>624966.3546451896</v>
      </c>
    </row>
    <row r="1511" spans="11:11">
      <c r="K1511" s="373">
        <v>-814235.96842219098</v>
      </c>
    </row>
    <row r="1512" spans="11:11">
      <c r="K1512" s="373">
        <v>605161.00486898771</v>
      </c>
    </row>
    <row r="1513" spans="11:11">
      <c r="K1513" s="373">
        <v>554649.29433006025</v>
      </c>
    </row>
    <row r="1514" spans="11:11">
      <c r="K1514" s="373">
        <v>-1908861.7165348965</v>
      </c>
    </row>
    <row r="1515" spans="11:11">
      <c r="K1515" s="373">
        <v>2342022.4257754441</v>
      </c>
    </row>
    <row r="1516" spans="11:11">
      <c r="K1516" s="373">
        <v>-1271338.2399599943</v>
      </c>
    </row>
    <row r="1517" spans="11:11">
      <c r="K1517" s="373">
        <v>-1389866.3697862371</v>
      </c>
    </row>
    <row r="1518" spans="11:11">
      <c r="K1518" s="373">
        <v>746205.34701519017</v>
      </c>
    </row>
    <row r="1519" spans="11:11">
      <c r="K1519" s="373">
        <v>-311580.03842399595</v>
      </c>
    </row>
    <row r="1520" spans="11:11">
      <c r="K1520" s="373">
        <v>4013973.9603682915</v>
      </c>
    </row>
    <row r="1521" spans="11:11">
      <c r="K1521" s="373">
        <v>2221416.7285873247</v>
      </c>
    </row>
    <row r="1522" spans="11:11">
      <c r="K1522" s="373">
        <v>-305183.50997049664</v>
      </c>
    </row>
    <row r="1523" spans="11:11">
      <c r="K1523" s="373">
        <v>-1396744.8306573811</v>
      </c>
    </row>
    <row r="1524" spans="11:11">
      <c r="K1524" s="373">
        <v>-1708732.0261283722</v>
      </c>
    </row>
    <row r="1525" spans="11:11">
      <c r="K1525" s="373">
        <v>-1132085.9312728457</v>
      </c>
    </row>
    <row r="1526" spans="11:11">
      <c r="K1526" s="373">
        <v>2884304.2097628089</v>
      </c>
    </row>
    <row r="1527" spans="11:11">
      <c r="K1527" s="373">
        <v>1048627.0934333808</v>
      </c>
    </row>
    <row r="1528" spans="11:11">
      <c r="K1528" s="373">
        <v>2059030.7148487007</v>
      </c>
    </row>
    <row r="1529" spans="11:11">
      <c r="K1529" s="373">
        <v>327374.94890879863</v>
      </c>
    </row>
    <row r="1530" spans="11:11">
      <c r="K1530" s="373">
        <v>885062.30423987261</v>
      </c>
    </row>
    <row r="1531" spans="11:11">
      <c r="K1531" s="373">
        <v>2246840.7851371774</v>
      </c>
    </row>
    <row r="1532" spans="11:11">
      <c r="K1532" s="373">
        <v>851515.64935733681</v>
      </c>
    </row>
    <row r="1533" spans="11:11">
      <c r="K1533" s="373">
        <v>-792570.66193713888</v>
      </c>
    </row>
    <row r="1534" spans="11:11">
      <c r="K1534" s="373">
        <v>256986.41016895836</v>
      </c>
    </row>
    <row r="1535" spans="11:11">
      <c r="K1535" s="373">
        <v>128527.79405208188</v>
      </c>
    </row>
    <row r="1536" spans="11:11">
      <c r="K1536" s="373">
        <v>-143900.31126150559</v>
      </c>
    </row>
    <row r="1537" spans="11:11">
      <c r="K1537" s="373">
        <v>393841.89063670905</v>
      </c>
    </row>
    <row r="1538" spans="11:11">
      <c r="K1538" s="373">
        <v>2687353.8943642862</v>
      </c>
    </row>
    <row r="1539" spans="11:11">
      <c r="K1539" s="373">
        <v>-197014.96726008598</v>
      </c>
    </row>
    <row r="1540" spans="11:11">
      <c r="K1540" s="373">
        <v>-634734.18893995974</v>
      </c>
    </row>
    <row r="1541" spans="11:11">
      <c r="K1541" s="373">
        <v>1883123.1064720636</v>
      </c>
    </row>
    <row r="1542" spans="11:11">
      <c r="K1542" s="373">
        <v>1170671.5542152089</v>
      </c>
    </row>
    <row r="1543" spans="11:11">
      <c r="K1543" s="373">
        <v>-856816.65267333016</v>
      </c>
    </row>
    <row r="1544" spans="11:11">
      <c r="K1544" s="373">
        <v>2192199.6329880925</v>
      </c>
    </row>
    <row r="1545" spans="11:11">
      <c r="K1545" s="373">
        <v>-1591426.2705005221</v>
      </c>
    </row>
    <row r="1546" spans="11:11">
      <c r="K1546" s="373">
        <v>-355202.43632323993</v>
      </c>
    </row>
    <row r="1547" spans="11:11">
      <c r="K1547" s="373">
        <v>144154.62289774418</v>
      </c>
    </row>
    <row r="1548" spans="11:11">
      <c r="K1548" s="373">
        <v>1549048.4067052028</v>
      </c>
    </row>
    <row r="1549" spans="11:11">
      <c r="K1549" s="373">
        <v>-1083141.0638677357</v>
      </c>
    </row>
    <row r="1550" spans="11:11">
      <c r="K1550" s="373">
        <v>1017713.698099266</v>
      </c>
    </row>
    <row r="1551" spans="11:11">
      <c r="K1551" s="373">
        <v>2460576.451709778</v>
      </c>
    </row>
    <row r="1552" spans="11:11">
      <c r="K1552" s="373">
        <v>-107898.89689472457</v>
      </c>
    </row>
    <row r="1553" spans="11:11">
      <c r="K1553" s="373">
        <v>885281.88930800767</v>
      </c>
    </row>
    <row r="1554" spans="11:11">
      <c r="K1554" s="373">
        <v>1632477.0126531024</v>
      </c>
    </row>
    <row r="1555" spans="11:11">
      <c r="K1555" s="373">
        <v>5047306.360599976</v>
      </c>
    </row>
    <row r="1556" spans="11:11">
      <c r="K1556" s="373">
        <v>2039831.5183303591</v>
      </c>
    </row>
    <row r="1557" spans="11:11">
      <c r="K1557" s="373">
        <v>2437642.4449818516</v>
      </c>
    </row>
    <row r="1558" spans="11:11">
      <c r="K1558" s="373">
        <v>-60661.286645786604</v>
      </c>
    </row>
    <row r="1559" spans="11:11">
      <c r="K1559" s="373">
        <v>-869458.43976509513</v>
      </c>
    </row>
    <row r="1560" spans="11:11">
      <c r="K1560" s="373">
        <v>450306.70283916825</v>
      </c>
    </row>
    <row r="1561" spans="11:11">
      <c r="K1561" s="373">
        <v>-1192190.4196942498</v>
      </c>
    </row>
    <row r="1562" spans="11:11">
      <c r="K1562" s="373">
        <v>2000167.1202111968</v>
      </c>
    </row>
    <row r="1563" spans="11:11">
      <c r="K1563" s="373">
        <v>-194565.99927741266</v>
      </c>
    </row>
    <row r="1564" spans="11:11">
      <c r="K1564" s="373">
        <v>-1043948.213299146</v>
      </c>
    </row>
    <row r="1565" spans="11:11">
      <c r="K1565" s="373">
        <v>1045530.6848702261</v>
      </c>
    </row>
    <row r="1566" spans="11:11">
      <c r="K1566" s="373">
        <v>-1417158.2463785005</v>
      </c>
    </row>
    <row r="1567" spans="11:11">
      <c r="K1567" s="373">
        <v>-863043.42956470267</v>
      </c>
    </row>
    <row r="1568" spans="11:11">
      <c r="K1568" s="373">
        <v>-1547342.1858994998</v>
      </c>
    </row>
    <row r="1569" spans="11:11">
      <c r="K1569" s="373">
        <v>2984140.5704992292</v>
      </c>
    </row>
    <row r="1570" spans="11:11">
      <c r="K1570" s="373">
        <v>843411.12909105397</v>
      </c>
    </row>
    <row r="1571" spans="11:11">
      <c r="K1571" s="373">
        <v>-3023326.2279117685</v>
      </c>
    </row>
    <row r="1572" spans="11:11">
      <c r="K1572" s="373">
        <v>-641029.38898369682</v>
      </c>
    </row>
    <row r="1573" spans="11:11">
      <c r="K1573" s="373">
        <v>219465.56173846428</v>
      </c>
    </row>
    <row r="1574" spans="11:11">
      <c r="K1574" s="373">
        <v>-697227.42267011222</v>
      </c>
    </row>
    <row r="1575" spans="11:11">
      <c r="K1575" s="373">
        <v>-232338.64298837772</v>
      </c>
    </row>
    <row r="1576" spans="11:11">
      <c r="K1576" s="373">
        <v>-2269800.4530066191</v>
      </c>
    </row>
    <row r="1577" spans="11:11">
      <c r="K1577" s="373">
        <v>527402.81546629244</v>
      </c>
    </row>
    <row r="1578" spans="11:11">
      <c r="K1578" s="373">
        <v>-2280547.2034742599</v>
      </c>
    </row>
    <row r="1579" spans="11:11">
      <c r="K1579" s="373">
        <v>2442686.2285992857</v>
      </c>
    </row>
    <row r="1580" spans="11:11">
      <c r="K1580" s="373">
        <v>618604.71940022171</v>
      </c>
    </row>
    <row r="1581" spans="11:11">
      <c r="K1581" s="373">
        <v>-872483.47617102216</v>
      </c>
    </row>
    <row r="1582" spans="11:11">
      <c r="K1582" s="373">
        <v>1602412.5581978967</v>
      </c>
    </row>
    <row r="1583" spans="11:11">
      <c r="K1583" s="373">
        <v>-1041096.6382582042</v>
      </c>
    </row>
    <row r="1584" spans="11:11">
      <c r="K1584" s="373">
        <v>-708759.51010053139</v>
      </c>
    </row>
    <row r="1585" spans="11:11">
      <c r="K1585" s="373">
        <v>-1817089.3288109496</v>
      </c>
    </row>
    <row r="1586" spans="11:11">
      <c r="K1586" s="373">
        <v>-686735.56324664922</v>
      </c>
    </row>
    <row r="1587" spans="11:11">
      <c r="K1587" s="373">
        <v>-731502.26499583456</v>
      </c>
    </row>
    <row r="1588" spans="11:11">
      <c r="K1588" s="373">
        <v>647460.68642405397</v>
      </c>
    </row>
    <row r="1589" spans="11:11">
      <c r="K1589" s="373">
        <v>985674.58887064387</v>
      </c>
    </row>
    <row r="1590" spans="11:11">
      <c r="K1590" s="373">
        <v>2289126.9420920247</v>
      </c>
    </row>
    <row r="1591" spans="11:11">
      <c r="K1591" s="373">
        <v>-1170895.6953167024</v>
      </c>
    </row>
    <row r="1592" spans="11:11">
      <c r="K1592" s="373">
        <v>1723556.6549689069</v>
      </c>
    </row>
    <row r="1593" spans="11:11">
      <c r="K1593" s="373">
        <v>-738937.1774201619</v>
      </c>
    </row>
    <row r="1594" spans="11:11">
      <c r="K1594" s="373">
        <v>-859087.01881766377</v>
      </c>
    </row>
    <row r="1595" spans="11:11">
      <c r="K1595" s="373">
        <v>355133.33421470434</v>
      </c>
    </row>
    <row r="1596" spans="11:11">
      <c r="K1596" s="373">
        <v>1925733.82727737</v>
      </c>
    </row>
    <row r="1597" spans="11:11">
      <c r="K1597" s="373">
        <v>2252000.4706657622</v>
      </c>
    </row>
    <row r="1598" spans="11:11">
      <c r="K1598" s="373">
        <v>297205.10807935824</v>
      </c>
    </row>
    <row r="1599" spans="11:11">
      <c r="K1599" s="373">
        <v>2496212.6057041576</v>
      </c>
    </row>
    <row r="1600" spans="11:11">
      <c r="K1600" s="373">
        <v>-384652.37357241893</v>
      </c>
    </row>
    <row r="1601" spans="11:11">
      <c r="K1601" s="373">
        <v>-1308682.3010737412</v>
      </c>
    </row>
    <row r="1602" spans="11:11">
      <c r="K1602" s="373">
        <v>2521702.4141678913</v>
      </c>
    </row>
    <row r="1603" spans="11:11">
      <c r="K1603" s="373">
        <v>2580037.9194350392</v>
      </c>
    </row>
    <row r="1604" spans="11:11">
      <c r="K1604" s="373">
        <v>3298389.1066550445</v>
      </c>
    </row>
    <row r="1605" spans="11:11">
      <c r="K1605" s="373">
        <v>-97343.831220269902</v>
      </c>
    </row>
    <row r="1606" spans="11:11">
      <c r="K1606" s="373">
        <v>-2046649.3256992036</v>
      </c>
    </row>
    <row r="1607" spans="11:11">
      <c r="K1607" s="373">
        <v>-1984409.9153915993</v>
      </c>
    </row>
    <row r="1608" spans="11:11">
      <c r="K1608" s="373">
        <v>623692.22266675089</v>
      </c>
    </row>
    <row r="1609" spans="11:11">
      <c r="K1609" s="373">
        <v>561699.07628851687</v>
      </c>
    </row>
    <row r="1610" spans="11:11">
      <c r="K1610" s="373">
        <v>3686131.1908303192</v>
      </c>
    </row>
    <row r="1611" spans="11:11">
      <c r="K1611" s="373">
        <v>-2439687.7189940354</v>
      </c>
    </row>
    <row r="1612" spans="11:11">
      <c r="K1612" s="373">
        <v>68025.162776137935</v>
      </c>
    </row>
    <row r="1613" spans="11:11">
      <c r="K1613" s="373">
        <v>2030612.8727942344</v>
      </c>
    </row>
    <row r="1614" spans="11:11">
      <c r="K1614" s="373">
        <v>952697.64124287269</v>
      </c>
    </row>
    <row r="1615" spans="11:11">
      <c r="K1615" s="373">
        <v>1830293.3243191445</v>
      </c>
    </row>
    <row r="1616" spans="11:11">
      <c r="K1616" s="373">
        <v>1920238.5062680391</v>
      </c>
    </row>
    <row r="1617" spans="11:11">
      <c r="K1617" s="373">
        <v>3673067.6072519626</v>
      </c>
    </row>
    <row r="1618" spans="11:11">
      <c r="K1618" s="373">
        <v>-2551048.7849787725</v>
      </c>
    </row>
    <row r="1619" spans="11:11">
      <c r="K1619" s="373">
        <v>-1611881.4312034568</v>
      </c>
    </row>
    <row r="1620" spans="11:11">
      <c r="K1620" s="373">
        <v>1542409.6723394718</v>
      </c>
    </row>
    <row r="1621" spans="11:11">
      <c r="K1621" s="373">
        <v>-85745.017810742604</v>
      </c>
    </row>
    <row r="1622" spans="11:11">
      <c r="K1622" s="373">
        <v>-567585.64300221426</v>
      </c>
    </row>
    <row r="1623" spans="11:11">
      <c r="K1623" s="373">
        <v>-17227.109189600218</v>
      </c>
    </row>
    <row r="1624" spans="11:11">
      <c r="K1624" s="373">
        <v>-105489.75478947745</v>
      </c>
    </row>
    <row r="1625" spans="11:11">
      <c r="K1625" s="373">
        <v>2766645.6282015415</v>
      </c>
    </row>
    <row r="1626" spans="11:11">
      <c r="K1626" s="373">
        <v>2155993.6780819688</v>
      </c>
    </row>
    <row r="1627" spans="11:11">
      <c r="K1627" s="373">
        <v>-1935738.1580161089</v>
      </c>
    </row>
    <row r="1628" spans="11:11">
      <c r="K1628" s="373">
        <v>1360705.6397249855</v>
      </c>
    </row>
    <row r="1629" spans="11:11">
      <c r="K1629" s="373">
        <v>-1048079.1605368406</v>
      </c>
    </row>
    <row r="1630" spans="11:11">
      <c r="K1630" s="373">
        <v>2700784.1370128058</v>
      </c>
    </row>
    <row r="1631" spans="11:11">
      <c r="K1631" s="373">
        <v>1490422.0817569529</v>
      </c>
    </row>
    <row r="1632" spans="11:11">
      <c r="K1632" s="373">
        <v>395906.62236493756</v>
      </c>
    </row>
    <row r="1633" spans="11:11">
      <c r="K1633" s="373">
        <v>205378.95623106672</v>
      </c>
    </row>
    <row r="1634" spans="11:11">
      <c r="K1634" s="373">
        <v>577520.56408167654</v>
      </c>
    </row>
    <row r="1635" spans="11:11">
      <c r="K1635" s="373">
        <v>-1215832.1192296636</v>
      </c>
    </row>
    <row r="1636" spans="11:11">
      <c r="K1636" s="373">
        <v>1321746.103637588</v>
      </c>
    </row>
    <row r="1637" spans="11:11">
      <c r="K1637" s="373">
        <v>664622.9937728832</v>
      </c>
    </row>
    <row r="1638" spans="11:11">
      <c r="K1638" s="373">
        <v>2207575.1266976995</v>
      </c>
    </row>
    <row r="1639" spans="11:11">
      <c r="K1639" s="373">
        <v>3129036.7229532506</v>
      </c>
    </row>
    <row r="1640" spans="11:11">
      <c r="K1640" s="373">
        <v>3149459.4138875157</v>
      </c>
    </row>
    <row r="1641" spans="11:11">
      <c r="K1641" s="373">
        <v>526536.56429030444</v>
      </c>
    </row>
    <row r="1642" spans="11:11">
      <c r="K1642" s="373">
        <v>2519959.9923999263</v>
      </c>
    </row>
    <row r="1643" spans="11:11">
      <c r="K1643" s="373">
        <v>3487444.0641990956</v>
      </c>
    </row>
    <row r="1644" spans="11:11">
      <c r="K1644" s="373">
        <v>1023646.6485378749</v>
      </c>
    </row>
    <row r="1645" spans="11:11">
      <c r="K1645" s="373">
        <v>4707686.2560087154</v>
      </c>
    </row>
    <row r="1646" spans="11:11">
      <c r="K1646" s="373">
        <v>2297209.5529861022</v>
      </c>
    </row>
    <row r="1647" spans="11:11">
      <c r="K1647" s="373">
        <v>14209.335340134799</v>
      </c>
    </row>
    <row r="1648" spans="11:11">
      <c r="K1648" s="373">
        <v>830491.0588437987</v>
      </c>
    </row>
    <row r="1649" spans="11:11">
      <c r="K1649" s="373">
        <v>351169.23899356346</v>
      </c>
    </row>
    <row r="1650" spans="11:11">
      <c r="K1650" s="373">
        <v>-910069.05380305264</v>
      </c>
    </row>
    <row r="1651" spans="11:11">
      <c r="K1651" s="373">
        <v>-341529.3250276458</v>
      </c>
    </row>
    <row r="1652" spans="11:11">
      <c r="K1652" s="373">
        <v>-1625836.2197548472</v>
      </c>
    </row>
    <row r="1653" spans="11:11">
      <c r="K1653" s="373">
        <v>2040119.487393413</v>
      </c>
    </row>
    <row r="1654" spans="11:11">
      <c r="K1654" s="373">
        <v>-1018026.6120806108</v>
      </c>
    </row>
    <row r="1655" spans="11:11">
      <c r="K1655" s="373">
        <v>1632006.2591545463</v>
      </c>
    </row>
    <row r="1656" spans="11:11">
      <c r="K1656" s="373">
        <v>802974.13529344904</v>
      </c>
    </row>
    <row r="1657" spans="11:11">
      <c r="K1657" s="373">
        <v>-31036.914097519591</v>
      </c>
    </row>
    <row r="1658" spans="11:11">
      <c r="K1658" s="373">
        <v>3507786.007872289</v>
      </c>
    </row>
    <row r="1659" spans="11:11">
      <c r="K1659" s="373">
        <v>-508637.77594748791</v>
      </c>
    </row>
    <row r="1660" spans="11:11">
      <c r="K1660" s="373">
        <v>-304121.1133920094</v>
      </c>
    </row>
    <row r="1661" spans="11:11">
      <c r="K1661" s="373">
        <v>1040925.0784326049</v>
      </c>
    </row>
    <row r="1662" spans="11:11">
      <c r="K1662" s="373">
        <v>-730785.35008420201</v>
      </c>
    </row>
    <row r="1663" spans="11:11">
      <c r="K1663" s="373">
        <v>310986.31439643702</v>
      </c>
    </row>
    <row r="1664" spans="11:11">
      <c r="K1664" s="373">
        <v>-26646.247566304402</v>
      </c>
    </row>
    <row r="1665" spans="11:11">
      <c r="K1665" s="373">
        <v>2746702.218238553</v>
      </c>
    </row>
    <row r="1666" spans="11:11">
      <c r="K1666" s="373">
        <v>-1401631.8823864206</v>
      </c>
    </row>
    <row r="1667" spans="11:11">
      <c r="K1667" s="373">
        <v>1034893.5992721475</v>
      </c>
    </row>
    <row r="1668" spans="11:11">
      <c r="K1668" s="373">
        <v>771165.63788739895</v>
      </c>
    </row>
    <row r="1669" spans="11:11">
      <c r="K1669" s="373">
        <v>-762482.19396537344</v>
      </c>
    </row>
    <row r="1670" spans="11:11">
      <c r="K1670" s="373">
        <v>2376975.7723510154</v>
      </c>
    </row>
    <row r="1671" spans="11:11">
      <c r="K1671" s="373">
        <v>-367514.81661675242</v>
      </c>
    </row>
    <row r="1672" spans="11:11">
      <c r="K1672" s="373">
        <v>291459.62692406261</v>
      </c>
    </row>
    <row r="1673" spans="11:11">
      <c r="K1673" s="373">
        <v>-1174540.0823889684</v>
      </c>
    </row>
    <row r="1674" spans="11:11">
      <c r="K1674" s="373">
        <v>390467.51009560679</v>
      </c>
    </row>
    <row r="1675" spans="11:11">
      <c r="K1675" s="373">
        <v>1248666.8815706379</v>
      </c>
    </row>
    <row r="1676" spans="11:11">
      <c r="K1676" s="373">
        <v>2277100.7440171316</v>
      </c>
    </row>
    <row r="1677" spans="11:11">
      <c r="K1677" s="373">
        <v>545211.47399324714</v>
      </c>
    </row>
    <row r="1678" spans="11:11">
      <c r="K1678" s="373">
        <v>-1726286.2423172607</v>
      </c>
    </row>
    <row r="1679" spans="11:11">
      <c r="K1679" s="373">
        <v>-314435.45168982167</v>
      </c>
    </row>
    <row r="1680" spans="11:11">
      <c r="K1680" s="373">
        <v>2085968.331416406</v>
      </c>
    </row>
    <row r="1681" spans="11:11">
      <c r="K1681" s="373">
        <v>1415872.5741587013</v>
      </c>
    </row>
    <row r="1682" spans="11:11">
      <c r="K1682" s="373">
        <v>3429528.2393580219</v>
      </c>
    </row>
    <row r="1683" spans="11:11">
      <c r="K1683" s="373">
        <v>544604.14997794363</v>
      </c>
    </row>
    <row r="1684" spans="11:11">
      <c r="K1684" s="373">
        <v>-2195467.3276045593</v>
      </c>
    </row>
    <row r="1685" spans="11:11">
      <c r="K1685" s="373">
        <v>-343097.83301929082</v>
      </c>
    </row>
    <row r="1686" spans="11:11">
      <c r="K1686" s="373">
        <v>595105.91393354605</v>
      </c>
    </row>
    <row r="1687" spans="11:11">
      <c r="K1687" s="373">
        <v>27407.679587557446</v>
      </c>
    </row>
    <row r="1688" spans="11:11">
      <c r="K1688" s="373">
        <v>2179364.8896494051</v>
      </c>
    </row>
    <row r="1689" spans="11:11">
      <c r="K1689" s="373">
        <v>3392481.4252010304</v>
      </c>
    </row>
    <row r="1690" spans="11:11">
      <c r="K1690" s="373">
        <v>1090453.2044065276</v>
      </c>
    </row>
    <row r="1691" spans="11:11">
      <c r="K1691" s="373">
        <v>4152547.4406055771</v>
      </c>
    </row>
    <row r="1692" spans="11:11">
      <c r="K1692" s="373">
        <v>-1726388.3102787454</v>
      </c>
    </row>
    <row r="1693" spans="11:11">
      <c r="K1693" s="373">
        <v>-242957.61614335724</v>
      </c>
    </row>
    <row r="1694" spans="11:11">
      <c r="K1694" s="373">
        <v>-228327.42662011506</v>
      </c>
    </row>
    <row r="1695" spans="11:11">
      <c r="K1695" s="373">
        <v>-2036434.3792225113</v>
      </c>
    </row>
    <row r="1696" spans="11:11">
      <c r="K1696" s="373">
        <v>1731641.511486877</v>
      </c>
    </row>
    <row r="1697" spans="11:11">
      <c r="K1697" s="373">
        <v>190821.76850432553</v>
      </c>
    </row>
    <row r="1698" spans="11:11">
      <c r="K1698" s="373">
        <v>195705.96015044488</v>
      </c>
    </row>
    <row r="1699" spans="11:11">
      <c r="K1699" s="373">
        <v>-1032911.0803521227</v>
      </c>
    </row>
    <row r="1700" spans="11:11">
      <c r="K1700" s="373">
        <v>174642.58461855003</v>
      </c>
    </row>
    <row r="1701" spans="11:11">
      <c r="K1701" s="373">
        <v>728818.62616935023</v>
      </c>
    </row>
    <row r="1702" spans="11:11">
      <c r="K1702" s="373">
        <v>482833.20612903731</v>
      </c>
    </row>
    <row r="1703" spans="11:11">
      <c r="K1703" s="373">
        <v>-162085.03246342787</v>
      </c>
    </row>
    <row r="1704" spans="11:11">
      <c r="K1704" s="373">
        <v>-340866.21008669585</v>
      </c>
    </row>
    <row r="1705" spans="11:11">
      <c r="K1705" s="373">
        <v>803644.14934089337</v>
      </c>
    </row>
    <row r="1706" spans="11:11">
      <c r="K1706" s="373">
        <v>392992.00079444028</v>
      </c>
    </row>
    <row r="1707" spans="11:11">
      <c r="K1707" s="373">
        <v>-694652.35412952083</v>
      </c>
    </row>
    <row r="1708" spans="11:11">
      <c r="K1708" s="373">
        <v>3372810.7249222407</v>
      </c>
    </row>
    <row r="1709" spans="11:11">
      <c r="K1709" s="373">
        <v>3199301.6020013932</v>
      </c>
    </row>
    <row r="1710" spans="11:11">
      <c r="K1710" s="373">
        <v>-304403.34932547458</v>
      </c>
    </row>
    <row r="1711" spans="11:11">
      <c r="K1711" s="373">
        <v>-297160.25798782241</v>
      </c>
    </row>
    <row r="1712" spans="11:11">
      <c r="K1712" s="373">
        <v>-347555.57109816629</v>
      </c>
    </row>
    <row r="1713" spans="11:11">
      <c r="K1713" s="373">
        <v>-1496688.8938760152</v>
      </c>
    </row>
    <row r="1714" spans="11:11">
      <c r="K1714" s="373">
        <v>-826694.20307578228</v>
      </c>
    </row>
    <row r="1715" spans="11:11">
      <c r="K1715" s="373">
        <v>702471.2415140064</v>
      </c>
    </row>
    <row r="1716" spans="11:11">
      <c r="K1716" s="373">
        <v>1212226.544494468</v>
      </c>
    </row>
    <row r="1717" spans="11:11">
      <c r="K1717" s="373">
        <v>1276520.0397502871</v>
      </c>
    </row>
    <row r="1718" spans="11:11">
      <c r="K1718" s="373">
        <v>2340215.8116709236</v>
      </c>
    </row>
    <row r="1719" spans="11:11">
      <c r="K1719" s="373">
        <v>-249435.07279093191</v>
      </c>
    </row>
    <row r="1720" spans="11:11">
      <c r="K1720" s="373">
        <v>358626.93476766557</v>
      </c>
    </row>
    <row r="1721" spans="11:11">
      <c r="K1721" s="373">
        <v>2997281.7187120318</v>
      </c>
    </row>
    <row r="1722" spans="11:11">
      <c r="K1722" s="373">
        <v>-1470624.8483859724</v>
      </c>
    </row>
    <row r="1723" spans="11:11">
      <c r="K1723" s="373">
        <v>3238070.6618571393</v>
      </c>
    </row>
    <row r="1724" spans="11:11">
      <c r="K1724" s="373">
        <v>409114.38027047249</v>
      </c>
    </row>
    <row r="1725" spans="11:11">
      <c r="K1725" s="373">
        <v>-487830.58250765689</v>
      </c>
    </row>
    <row r="1726" spans="11:11">
      <c r="K1726" s="373">
        <v>2749682.8843952753</v>
      </c>
    </row>
    <row r="1727" spans="11:11">
      <c r="K1727" s="373">
        <v>1152064.5639976689</v>
      </c>
    </row>
    <row r="1728" spans="11:11">
      <c r="K1728" s="373">
        <v>-132310.85445851367</v>
      </c>
    </row>
    <row r="1729" spans="11:11">
      <c r="K1729" s="373">
        <v>3913067.7421180476</v>
      </c>
    </row>
    <row r="1730" spans="11:11">
      <c r="K1730" s="373">
        <v>-199660.55542118289</v>
      </c>
    </row>
    <row r="1731" spans="11:11">
      <c r="K1731" s="373">
        <v>-584630.8733086522</v>
      </c>
    </row>
    <row r="1732" spans="11:11">
      <c r="K1732" s="373">
        <v>121231.28579922486</v>
      </c>
    </row>
    <row r="1733" spans="11:11">
      <c r="K1733" s="373">
        <v>560202.01955862972</v>
      </c>
    </row>
    <row r="1734" spans="11:11">
      <c r="K1734" s="373">
        <v>2202032.9366183346</v>
      </c>
    </row>
    <row r="1735" spans="11:11">
      <c r="K1735" s="373">
        <v>2148703.8428494846</v>
      </c>
    </row>
    <row r="1736" spans="11:11">
      <c r="K1736" s="373">
        <v>2789500.1481764866</v>
      </c>
    </row>
    <row r="1737" spans="11:11">
      <c r="K1737" s="373">
        <v>486859.8710746225</v>
      </c>
    </row>
    <row r="1738" spans="11:11">
      <c r="K1738" s="373">
        <v>-769387.51204751304</v>
      </c>
    </row>
    <row r="1739" spans="11:11">
      <c r="K1739" s="373">
        <v>53207.607856426854</v>
      </c>
    </row>
    <row r="1740" spans="11:11">
      <c r="K1740" s="373">
        <v>-137139.29990449268</v>
      </c>
    </row>
    <row r="1741" spans="11:11">
      <c r="K1741" s="373">
        <v>2198679.0578759136</v>
      </c>
    </row>
    <row r="1742" spans="11:11">
      <c r="K1742" s="373">
        <v>1365946.7877262735</v>
      </c>
    </row>
    <row r="1743" spans="11:11">
      <c r="K1743" s="373">
        <v>-51657.593635678524</v>
      </c>
    </row>
    <row r="1744" spans="11:11">
      <c r="K1744" s="373">
        <v>125932.91421692935</v>
      </c>
    </row>
    <row r="1745" spans="11:11">
      <c r="K1745" s="373">
        <v>1110461.0132011015</v>
      </c>
    </row>
    <row r="1746" spans="11:11">
      <c r="K1746" s="373">
        <v>-110921.36796598602</v>
      </c>
    </row>
    <row r="1747" spans="11:11">
      <c r="K1747" s="373">
        <v>-303824.15804914967</v>
      </c>
    </row>
    <row r="1748" spans="11:11">
      <c r="K1748" s="373">
        <v>-515164.17377048777</v>
      </c>
    </row>
    <row r="1749" spans="11:11">
      <c r="K1749" s="373">
        <v>-1068675.9081654148</v>
      </c>
    </row>
    <row r="1750" spans="11:11">
      <c r="K1750" s="373">
        <v>661272.47884423402</v>
      </c>
    </row>
    <row r="1751" spans="11:11">
      <c r="K1751" s="373">
        <v>1874443.4210825881</v>
      </c>
    </row>
    <row r="1752" spans="11:11">
      <c r="K1752" s="373">
        <v>-1314649.6043253615</v>
      </c>
    </row>
    <row r="1753" spans="11:11">
      <c r="K1753" s="373">
        <v>2402788.5507376371</v>
      </c>
    </row>
    <row r="1754" spans="11:11">
      <c r="K1754" s="373">
        <v>2807529.1811639201</v>
      </c>
    </row>
    <row r="1755" spans="11:11">
      <c r="K1755" s="373">
        <v>-1156508.5287387944</v>
      </c>
    </row>
    <row r="1756" spans="11:11">
      <c r="K1756" s="373">
        <v>1199152.8744193853</v>
      </c>
    </row>
    <row r="1757" spans="11:11">
      <c r="K1757" s="373">
        <v>-783232.41966860287</v>
      </c>
    </row>
    <row r="1758" spans="11:11">
      <c r="K1758" s="373">
        <v>-703196.12342989503</v>
      </c>
    </row>
    <row r="1759" spans="11:11">
      <c r="K1759" s="373">
        <v>1257995.5209048197</v>
      </c>
    </row>
    <row r="1760" spans="11:11">
      <c r="K1760" s="373">
        <v>468473.16876722267</v>
      </c>
    </row>
    <row r="1761" spans="11:11">
      <c r="K1761" s="373">
        <v>-626404.73379351443</v>
      </c>
    </row>
    <row r="1762" spans="11:11">
      <c r="K1762" s="373">
        <v>-1401254.2843850867</v>
      </c>
    </row>
    <row r="1763" spans="11:11">
      <c r="K1763" s="373">
        <v>2697320.2178578489</v>
      </c>
    </row>
    <row r="1764" spans="11:11">
      <c r="K1764" s="373">
        <v>-731348.0474218278</v>
      </c>
    </row>
    <row r="1765" spans="11:11">
      <c r="K1765" s="373">
        <v>868006.75992367766</v>
      </c>
    </row>
    <row r="1766" spans="11:11">
      <c r="K1766" s="373">
        <v>-997492.4300693901</v>
      </c>
    </row>
    <row r="1767" spans="11:11">
      <c r="K1767" s="373">
        <v>940126.27496397053</v>
      </c>
    </row>
    <row r="1768" spans="11:11">
      <c r="K1768" s="373">
        <v>2396939.3871389637</v>
      </c>
    </row>
    <row r="1769" spans="11:11">
      <c r="K1769" s="373">
        <v>-2542081.9427221543</v>
      </c>
    </row>
    <row r="1770" spans="11:11">
      <c r="K1770" s="373">
        <v>-1366008.3119738132</v>
      </c>
    </row>
    <row r="1771" spans="11:11">
      <c r="K1771" s="373">
        <v>461536.32437154278</v>
      </c>
    </row>
    <row r="1772" spans="11:11">
      <c r="K1772" s="373">
        <v>119328.93434882676</v>
      </c>
    </row>
    <row r="1773" spans="11:11">
      <c r="K1773" s="373">
        <v>-307375.67854038766</v>
      </c>
    </row>
    <row r="1774" spans="11:11">
      <c r="K1774" s="373">
        <v>-489590.60390869644</v>
      </c>
    </row>
    <row r="1775" spans="11:11">
      <c r="K1775" s="373">
        <v>631496.23310296633</v>
      </c>
    </row>
    <row r="1776" spans="11:11">
      <c r="K1776" s="373">
        <v>861164.82111447887</v>
      </c>
    </row>
    <row r="1777" spans="11:11">
      <c r="K1777" s="373">
        <v>841068.68078378146</v>
      </c>
    </row>
    <row r="1778" spans="11:11">
      <c r="K1778" s="373">
        <v>-1915636.5065245205</v>
      </c>
    </row>
    <row r="1779" spans="11:11">
      <c r="K1779" s="373">
        <v>1821275.7688119297</v>
      </c>
    </row>
    <row r="1780" spans="11:11">
      <c r="K1780" s="373">
        <v>3383511.4275304247</v>
      </c>
    </row>
    <row r="1781" spans="11:11">
      <c r="K1781" s="373">
        <v>2978493.5615671175</v>
      </c>
    </row>
    <row r="1782" spans="11:11">
      <c r="K1782" s="373">
        <v>324806.83362394525</v>
      </c>
    </row>
    <row r="1783" spans="11:11">
      <c r="K1783" s="373">
        <v>1524283.8189505988</v>
      </c>
    </row>
    <row r="1784" spans="11:11">
      <c r="K1784" s="373">
        <v>1481282.6489541598</v>
      </c>
    </row>
    <row r="1785" spans="11:11">
      <c r="K1785" s="373">
        <v>-2860595.5713267126</v>
      </c>
    </row>
    <row r="1786" spans="11:11">
      <c r="K1786" s="373">
        <v>-465269.81852595112</v>
      </c>
    </row>
    <row r="1787" spans="11:11">
      <c r="K1787" s="373">
        <v>-274224.30389847211</v>
      </c>
    </row>
    <row r="1788" spans="11:11">
      <c r="K1788" s="373">
        <v>2915580.5982684288</v>
      </c>
    </row>
    <row r="1789" spans="11:11">
      <c r="K1789" s="373">
        <v>58904.824919135775</v>
      </c>
    </row>
    <row r="1790" spans="11:11">
      <c r="K1790" s="373">
        <v>-1382727.0687627844</v>
      </c>
    </row>
    <row r="1791" spans="11:11">
      <c r="K1791" s="373">
        <v>908888.56964174216</v>
      </c>
    </row>
    <row r="1792" spans="11:11">
      <c r="K1792" s="373">
        <v>-995470.58872374205</v>
      </c>
    </row>
    <row r="1793" spans="11:11">
      <c r="K1793" s="373">
        <v>1565239.4204103283</v>
      </c>
    </row>
    <row r="1794" spans="11:11">
      <c r="K1794" s="373">
        <v>6355910.6327990955</v>
      </c>
    </row>
    <row r="1795" spans="11:11">
      <c r="K1795" s="373">
        <v>11432.044721476501</v>
      </c>
    </row>
    <row r="1796" spans="11:11">
      <c r="K1796" s="373">
        <v>-1018820.2125074741</v>
      </c>
    </row>
    <row r="1797" spans="11:11">
      <c r="K1797" s="373">
        <v>-101940.75279315747</v>
      </c>
    </row>
    <row r="1798" spans="11:11">
      <c r="K1798" s="373">
        <v>3257695.2389618959</v>
      </c>
    </row>
    <row r="1799" spans="11:11">
      <c r="K1799" s="373">
        <v>545208.88229434635</v>
      </c>
    </row>
    <row r="1800" spans="11:11">
      <c r="K1800" s="373">
        <v>-1187322.5860348265</v>
      </c>
    </row>
    <row r="1801" spans="11:11">
      <c r="K1801" s="373">
        <v>-2244877.1227717991</v>
      </c>
    </row>
    <row r="1802" spans="11:11">
      <c r="K1802" s="373">
        <v>1246099.8440998544</v>
      </c>
    </row>
    <row r="1803" spans="11:11">
      <c r="K1803" s="373">
        <v>-1430404.8170504516</v>
      </c>
    </row>
    <row r="1804" spans="11:11">
      <c r="K1804" s="373">
        <v>1646610.9111632167</v>
      </c>
    </row>
    <row r="1805" spans="11:11">
      <c r="K1805" s="373">
        <v>1459894.9488180622</v>
      </c>
    </row>
    <row r="1806" spans="11:11">
      <c r="K1806" s="373">
        <v>1277532.6618851323</v>
      </c>
    </row>
    <row r="1807" spans="11:11">
      <c r="K1807" s="373">
        <v>1915274.9436935841</v>
      </c>
    </row>
    <row r="1808" spans="11:11">
      <c r="K1808" s="373">
        <v>-972880.84564862773</v>
      </c>
    </row>
    <row r="1809" spans="11:11">
      <c r="K1809" s="373">
        <v>4693998.0095973136</v>
      </c>
    </row>
    <row r="1810" spans="11:11">
      <c r="K1810" s="373">
        <v>-2071517.6417798637</v>
      </c>
    </row>
    <row r="1811" spans="11:11">
      <c r="K1811" s="373">
        <v>1672719.345230798</v>
      </c>
    </row>
    <row r="1812" spans="11:11">
      <c r="K1812" s="373">
        <v>2300132.2376758037</v>
      </c>
    </row>
    <row r="1813" spans="11:11">
      <c r="K1813" s="373">
        <v>2046436.5414182583</v>
      </c>
    </row>
    <row r="1814" spans="11:11">
      <c r="K1814" s="373">
        <v>1152260.4463972177</v>
      </c>
    </row>
    <row r="1815" spans="11:11">
      <c r="K1815" s="373">
        <v>2742118.2377830427</v>
      </c>
    </row>
    <row r="1816" spans="11:11">
      <c r="K1816" s="373">
        <v>-349634.62404838135</v>
      </c>
    </row>
    <row r="1817" spans="11:11">
      <c r="K1817" s="373">
        <v>-33001.442773932358</v>
      </c>
    </row>
    <row r="1818" spans="11:11">
      <c r="K1818" s="373">
        <v>1331835.3347646131</v>
      </c>
    </row>
    <row r="1819" spans="11:11">
      <c r="K1819" s="373">
        <v>-654269.26934086368</v>
      </c>
    </row>
    <row r="1820" spans="11:11">
      <c r="K1820" s="373">
        <v>-926738.08597077348</v>
      </c>
    </row>
    <row r="1821" spans="11:11">
      <c r="K1821" s="373">
        <v>-2130901.5163513492</v>
      </c>
    </row>
    <row r="1822" spans="11:11">
      <c r="K1822" s="373">
        <v>-845703.16465832049</v>
      </c>
    </row>
    <row r="1823" spans="11:11">
      <c r="K1823" s="373">
        <v>-2080046.4726049653</v>
      </c>
    </row>
    <row r="1824" spans="11:11">
      <c r="K1824" s="373">
        <v>-1156362.6088379892</v>
      </c>
    </row>
    <row r="1825" spans="11:11">
      <c r="K1825" s="373">
        <v>-911916.96653840295</v>
      </c>
    </row>
    <row r="1826" spans="11:11">
      <c r="K1826" s="373">
        <v>2258096.0921765789</v>
      </c>
    </row>
    <row r="1827" spans="11:11">
      <c r="K1827" s="373">
        <v>-1308000.7672430836</v>
      </c>
    </row>
    <row r="1828" spans="11:11">
      <c r="K1828" s="373">
        <v>-523786.39824477118</v>
      </c>
    </row>
    <row r="1829" spans="11:11">
      <c r="K1829" s="373">
        <v>-185343.08378907712</v>
      </c>
    </row>
    <row r="1830" spans="11:11">
      <c r="K1830" s="373">
        <v>-763001.95631103637</v>
      </c>
    </row>
    <row r="1831" spans="11:11">
      <c r="K1831" s="373">
        <v>2421515.5899616834</v>
      </c>
    </row>
    <row r="1832" spans="11:11">
      <c r="K1832" s="373">
        <v>2065363.0643784122</v>
      </c>
    </row>
    <row r="1833" spans="11:11">
      <c r="K1833" s="373">
        <v>-240581.29656555131</v>
      </c>
    </row>
    <row r="1834" spans="11:11">
      <c r="K1834" s="373">
        <v>-697471.52571855125</v>
      </c>
    </row>
    <row r="1835" spans="11:11">
      <c r="K1835" s="373">
        <v>1066263.7669347588</v>
      </c>
    </row>
    <row r="1836" spans="11:11">
      <c r="K1836" s="373">
        <v>2996025.2462375965</v>
      </c>
    </row>
    <row r="1837" spans="11:11">
      <c r="K1837" s="373">
        <v>1143020.732234718</v>
      </c>
    </row>
    <row r="1838" spans="11:11">
      <c r="K1838" s="373">
        <v>1401763.1605211429</v>
      </c>
    </row>
    <row r="1839" spans="11:11">
      <c r="K1839" s="373">
        <v>2260855.4485520907</v>
      </c>
    </row>
    <row r="1840" spans="11:11">
      <c r="K1840" s="373">
        <v>2723874.9159539454</v>
      </c>
    </row>
    <row r="1841" spans="11:11">
      <c r="K1841" s="373">
        <v>1412415.2128884357</v>
      </c>
    </row>
    <row r="1842" spans="11:11">
      <c r="K1842" s="373">
        <v>-310648.72646503267</v>
      </c>
    </row>
    <row r="1843" spans="11:11">
      <c r="K1843" s="373">
        <v>1259458.7012497841</v>
      </c>
    </row>
    <row r="1844" spans="11:11">
      <c r="K1844" s="373">
        <v>662862.9653001267</v>
      </c>
    </row>
    <row r="1845" spans="11:11">
      <c r="K1845" s="373">
        <v>-1488422.0394506366</v>
      </c>
    </row>
    <row r="1846" spans="11:11">
      <c r="K1846" s="373">
        <v>-1520414.4188071592</v>
      </c>
    </row>
    <row r="1847" spans="11:11">
      <c r="K1847" s="373">
        <v>404259.9611379595</v>
      </c>
    </row>
    <row r="1848" spans="11:11">
      <c r="K1848" s="373">
        <v>959293.7447615976</v>
      </c>
    </row>
    <row r="1849" spans="11:11">
      <c r="K1849" s="373">
        <v>1259000.1382558604</v>
      </c>
    </row>
    <row r="1850" spans="11:11">
      <c r="K1850" s="373">
        <v>1231704.3469611926</v>
      </c>
    </row>
    <row r="1851" spans="11:11">
      <c r="K1851" s="373">
        <v>-1731103.696905744</v>
      </c>
    </row>
    <row r="1852" spans="11:11">
      <c r="K1852" s="373">
        <v>341924.22671717824</v>
      </c>
    </row>
    <row r="1853" spans="11:11">
      <c r="K1853" s="373">
        <v>-658697.71542551473</v>
      </c>
    </row>
    <row r="1854" spans="11:11">
      <c r="K1854" s="373">
        <v>-101848.94018015801</v>
      </c>
    </row>
    <row r="1855" spans="11:11">
      <c r="K1855" s="373">
        <v>2272709.7148004128</v>
      </c>
    </row>
    <row r="1856" spans="11:11">
      <c r="K1856" s="373">
        <v>1257330.3285432023</v>
      </c>
    </row>
    <row r="1857" spans="11:11">
      <c r="K1857" s="373">
        <v>692606.19462348265</v>
      </c>
    </row>
    <row r="1858" spans="11:11">
      <c r="K1858" s="373">
        <v>2200268.2352704937</v>
      </c>
    </row>
    <row r="1859" spans="11:11">
      <c r="K1859" s="373">
        <v>-485713.83486561943</v>
      </c>
    </row>
    <row r="1860" spans="11:11">
      <c r="K1860" s="373">
        <v>24158.590915839886</v>
      </c>
    </row>
    <row r="1861" spans="11:11">
      <c r="K1861" s="373">
        <v>-1221841.0341095077</v>
      </c>
    </row>
    <row r="1862" spans="11:11">
      <c r="K1862" s="373">
        <v>-343190.33741211146</v>
      </c>
    </row>
    <row r="1863" spans="11:11">
      <c r="K1863" s="373">
        <v>-1135132.1599858028</v>
      </c>
    </row>
    <row r="1864" spans="11:11">
      <c r="K1864" s="373">
        <v>2345625.0439107371</v>
      </c>
    </row>
    <row r="1865" spans="11:11">
      <c r="K1865" s="373">
        <v>2308535.026982611</v>
      </c>
    </row>
    <row r="1866" spans="11:11">
      <c r="K1866" s="373">
        <v>1464894.5930527963</v>
      </c>
    </row>
    <row r="1867" spans="11:11">
      <c r="K1867" s="373">
        <v>746816.62809499889</v>
      </c>
    </row>
    <row r="1868" spans="11:11">
      <c r="K1868" s="373">
        <v>-125562.10619155061</v>
      </c>
    </row>
    <row r="1869" spans="11:11">
      <c r="K1869" s="373">
        <v>1708861.7895854714</v>
      </c>
    </row>
    <row r="1870" spans="11:11">
      <c r="K1870" s="373">
        <v>-70414.015724377474</v>
      </c>
    </row>
    <row r="1871" spans="11:11">
      <c r="K1871" s="373">
        <v>1811004.371698607</v>
      </c>
    </row>
    <row r="1872" spans="11:11">
      <c r="K1872" s="373">
        <v>1514942.0160430341</v>
      </c>
    </row>
    <row r="1873" spans="11:11">
      <c r="K1873" s="373">
        <v>964243.94612683193</v>
      </c>
    </row>
    <row r="1874" spans="11:11">
      <c r="K1874" s="373">
        <v>1433131.3286259694</v>
      </c>
    </row>
    <row r="1875" spans="11:11">
      <c r="K1875" s="373">
        <v>-955377.52263174625</v>
      </c>
    </row>
    <row r="1876" spans="11:11">
      <c r="K1876" s="373">
        <v>-1324326.3386204327</v>
      </c>
    </row>
    <row r="1877" spans="11:11">
      <c r="K1877" s="373">
        <v>-554600.97378913278</v>
      </c>
    </row>
    <row r="1878" spans="11:11">
      <c r="K1878" s="373">
        <v>1449187.5197477422</v>
      </c>
    </row>
    <row r="1879" spans="11:11">
      <c r="K1879" s="373">
        <v>-1223353.8913378883</v>
      </c>
    </row>
    <row r="1880" spans="11:11">
      <c r="K1880" s="373">
        <v>1394404.6660433349</v>
      </c>
    </row>
    <row r="1881" spans="11:11">
      <c r="K1881" s="373">
        <v>1170362.2759842637</v>
      </c>
    </row>
    <row r="1882" spans="11:11">
      <c r="K1882" s="373">
        <v>557267.73243696918</v>
      </c>
    </row>
    <row r="1883" spans="11:11">
      <c r="K1883" s="373">
        <v>-689436.22953324567</v>
      </c>
    </row>
    <row r="1884" spans="11:11">
      <c r="K1884" s="373">
        <v>2356004.4446558896</v>
      </c>
    </row>
    <row r="1885" spans="11:11">
      <c r="K1885" s="373">
        <v>1126910.5917772239</v>
      </c>
    </row>
    <row r="1886" spans="11:11">
      <c r="K1886" s="373">
        <v>670858.19640268222</v>
      </c>
    </row>
    <row r="1887" spans="11:11">
      <c r="K1887" s="373">
        <v>461489.01866195444</v>
      </c>
    </row>
    <row r="1888" spans="11:11">
      <c r="K1888" s="373">
        <v>263162.01851105108</v>
      </c>
    </row>
    <row r="1889" spans="11:11">
      <c r="K1889" s="373">
        <v>1973080.5755317581</v>
      </c>
    </row>
    <row r="1890" spans="11:11">
      <c r="K1890" s="373">
        <v>54518.32439011801</v>
      </c>
    </row>
    <row r="1891" spans="11:11">
      <c r="K1891" s="373">
        <v>873407.87261344562</v>
      </c>
    </row>
    <row r="1892" spans="11:11">
      <c r="K1892" s="373">
        <v>2620329.7646786319</v>
      </c>
    </row>
    <row r="1893" spans="11:11">
      <c r="K1893" s="373">
        <v>-1695684.3361916381</v>
      </c>
    </row>
    <row r="1894" spans="11:11">
      <c r="K1894" s="373">
        <v>-360264.24848970515</v>
      </c>
    </row>
    <row r="1895" spans="11:11">
      <c r="K1895" s="373">
        <v>652596.04440875049</v>
      </c>
    </row>
    <row r="1896" spans="11:11">
      <c r="K1896" s="373">
        <v>96593.29249753966</v>
      </c>
    </row>
    <row r="1897" spans="11:11">
      <c r="K1897" s="373">
        <v>-965076.94896564761</v>
      </c>
    </row>
    <row r="1898" spans="11:11">
      <c r="K1898" s="373">
        <v>-1731549.1434708931</v>
      </c>
    </row>
    <row r="1899" spans="11:11">
      <c r="K1899" s="373">
        <v>-1073626.8079250299</v>
      </c>
    </row>
    <row r="1900" spans="11:11">
      <c r="K1900" s="373">
        <v>3956124.892960934</v>
      </c>
    </row>
    <row r="1901" spans="11:11">
      <c r="K1901" s="373">
        <v>-1757810.7093499827</v>
      </c>
    </row>
    <row r="1902" spans="11:11">
      <c r="K1902" s="373">
        <v>1229488.7197077747</v>
      </c>
    </row>
    <row r="1903" spans="11:11">
      <c r="K1903" s="373">
        <v>3082604.3890650151</v>
      </c>
    </row>
    <row r="1904" spans="11:11">
      <c r="K1904" s="373">
        <v>3558808.5469355704</v>
      </c>
    </row>
    <row r="1905" spans="11:11">
      <c r="K1905" s="373">
        <v>-436457.52697055996</v>
      </c>
    </row>
    <row r="1906" spans="11:11">
      <c r="K1906" s="373">
        <v>-2015840.4956938201</v>
      </c>
    </row>
    <row r="1907" spans="11:11">
      <c r="K1907" s="373">
        <v>-505166.20523187332</v>
      </c>
    </row>
    <row r="1908" spans="11:11">
      <c r="K1908" s="373">
        <v>364582.91784724896</v>
      </c>
    </row>
    <row r="1909" spans="11:11">
      <c r="K1909" s="373">
        <v>-659233.70345981477</v>
      </c>
    </row>
    <row r="1910" spans="11:11">
      <c r="K1910" s="373">
        <v>1368039.1191487389</v>
      </c>
    </row>
    <row r="1911" spans="11:11">
      <c r="K1911" s="373">
        <v>1396551.8343725994</v>
      </c>
    </row>
    <row r="1912" spans="11:11">
      <c r="K1912" s="373">
        <v>-325086.61532583646</v>
      </c>
    </row>
    <row r="1913" spans="11:11">
      <c r="K1913" s="373">
        <v>-492946.63465786492</v>
      </c>
    </row>
    <row r="1914" spans="11:11">
      <c r="K1914" s="373">
        <v>2459092.9015010353</v>
      </c>
    </row>
    <row r="1915" spans="11:11">
      <c r="K1915" s="373">
        <v>1018339.939218099</v>
      </c>
    </row>
    <row r="1916" spans="11:11">
      <c r="K1916" s="373">
        <v>2235109.2616756903</v>
      </c>
    </row>
    <row r="1917" spans="11:11">
      <c r="K1917" s="373">
        <v>1112447.0483166317</v>
      </c>
    </row>
    <row r="1918" spans="11:11">
      <c r="K1918" s="373">
        <v>1507560.4018166757</v>
      </c>
    </row>
    <row r="1919" spans="11:11">
      <c r="K1919" s="373">
        <v>50194.143266444094</v>
      </c>
    </row>
    <row r="1920" spans="11:11">
      <c r="K1920" s="373">
        <v>2659963.05708561</v>
      </c>
    </row>
    <row r="1921" spans="11:11">
      <c r="K1921" s="373">
        <v>917666.38674077182</v>
      </c>
    </row>
    <row r="1922" spans="11:11">
      <c r="K1922" s="373">
        <v>638829.89466091921</v>
      </c>
    </row>
    <row r="1923" spans="11:11">
      <c r="K1923" s="373">
        <v>-1130198.4954046507</v>
      </c>
    </row>
    <row r="1924" spans="11:11">
      <c r="K1924" s="373">
        <v>976558.95789130754</v>
      </c>
    </row>
    <row r="1925" spans="11:11">
      <c r="K1925" s="373">
        <v>2984338.7915135957</v>
      </c>
    </row>
    <row r="1926" spans="11:11">
      <c r="K1926" s="373">
        <v>-2841344.4497881448</v>
      </c>
    </row>
    <row r="1927" spans="11:11">
      <c r="K1927" s="373">
        <v>-68697.750928480877</v>
      </c>
    </row>
    <row r="1928" spans="11:11">
      <c r="K1928" s="373">
        <v>1859358.8149196275</v>
      </c>
    </row>
    <row r="1929" spans="11:11">
      <c r="K1929" s="373">
        <v>1505493.0954909998</v>
      </c>
    </row>
    <row r="1930" spans="11:11">
      <c r="K1930" s="373">
        <v>2076573.1383238754</v>
      </c>
    </row>
    <row r="1931" spans="11:11">
      <c r="K1931" s="373">
        <v>-1811242.1112897326</v>
      </c>
    </row>
    <row r="1932" spans="11:11">
      <c r="K1932" s="373">
        <v>1036620.2766813103</v>
      </c>
    </row>
    <row r="1933" spans="11:11">
      <c r="K1933" s="373">
        <v>-2678992.0460758545</v>
      </c>
    </row>
    <row r="1934" spans="11:11">
      <c r="K1934" s="373">
        <v>1238890.3779603865</v>
      </c>
    </row>
    <row r="1935" spans="11:11">
      <c r="K1935" s="373">
        <v>621719.67862913827</v>
      </c>
    </row>
    <row r="1936" spans="11:11">
      <c r="K1936" s="373">
        <v>1152190.3024877415</v>
      </c>
    </row>
    <row r="1937" spans="11:11">
      <c r="K1937" s="373">
        <v>1100467.0366333181</v>
      </c>
    </row>
    <row r="1938" spans="11:11">
      <c r="K1938" s="373">
        <v>-757878.35794739192</v>
      </c>
    </row>
    <row r="1939" spans="11:11">
      <c r="K1939" s="373">
        <v>751740.78388192994</v>
      </c>
    </row>
    <row r="1940" spans="11:11">
      <c r="K1940" s="373">
        <v>-504739.69466442731</v>
      </c>
    </row>
    <row r="1941" spans="11:11">
      <c r="K1941" s="373">
        <v>-1243510.2317586944</v>
      </c>
    </row>
    <row r="1942" spans="11:11">
      <c r="K1942" s="373">
        <v>-1639164.2346623715</v>
      </c>
    </row>
    <row r="1943" spans="11:11">
      <c r="K1943" s="373">
        <v>720549.44613321661</v>
      </c>
    </row>
    <row r="1944" spans="11:11">
      <c r="K1944" s="373">
        <v>-169234.88209454739</v>
      </c>
    </row>
    <row r="1945" spans="11:11">
      <c r="K1945" s="373">
        <v>-169809.16036855057</v>
      </c>
    </row>
    <row r="1946" spans="11:11">
      <c r="K1946" s="373">
        <v>2176004.2975357901</v>
      </c>
    </row>
    <row r="1947" spans="11:11">
      <c r="K1947" s="373">
        <v>-2076604.3889155844</v>
      </c>
    </row>
    <row r="1948" spans="11:11">
      <c r="K1948" s="373">
        <v>-2389332.5325322635</v>
      </c>
    </row>
    <row r="1949" spans="11:11">
      <c r="K1949" s="373">
        <v>6980.9292764491402</v>
      </c>
    </row>
    <row r="1950" spans="11:11">
      <c r="K1950" s="373">
        <v>2652068.647532125</v>
      </c>
    </row>
    <row r="1951" spans="11:11">
      <c r="K1951" s="373">
        <v>2743569.3983724937</v>
      </c>
    </row>
    <row r="1952" spans="11:11">
      <c r="K1952" s="373">
        <v>2273060.8937626965</v>
      </c>
    </row>
    <row r="1953" spans="11:11">
      <c r="K1953" s="373">
        <v>1776116.7956582473</v>
      </c>
    </row>
    <row r="1954" spans="11:11">
      <c r="K1954" s="373">
        <v>-977110.54354578664</v>
      </c>
    </row>
    <row r="1955" spans="11:11">
      <c r="K1955" s="373">
        <v>-148773.97829252342</v>
      </c>
    </row>
    <row r="1956" spans="11:11">
      <c r="K1956" s="373">
        <v>-566930.90007858851</v>
      </c>
    </row>
    <row r="1957" spans="11:11">
      <c r="K1957" s="373">
        <v>4026027.6365644159</v>
      </c>
    </row>
    <row r="1958" spans="11:11">
      <c r="K1958" s="373">
        <v>-477373.89573147986</v>
      </c>
    </row>
    <row r="1959" spans="11:11">
      <c r="K1959" s="373">
        <v>895965.27254142961</v>
      </c>
    </row>
    <row r="1960" spans="11:11">
      <c r="K1960" s="373">
        <v>90250.306257172255</v>
      </c>
    </row>
    <row r="1961" spans="11:11">
      <c r="K1961" s="373">
        <v>-545120.86649579916</v>
      </c>
    </row>
    <row r="1962" spans="11:11">
      <c r="K1962" s="373">
        <v>2023664.3327293952</v>
      </c>
    </row>
    <row r="1963" spans="11:11">
      <c r="K1963" s="373">
        <v>558539.01902902429</v>
      </c>
    </row>
    <row r="1964" spans="11:11">
      <c r="K1964" s="373">
        <v>-544984.46227692161</v>
      </c>
    </row>
    <row r="1965" spans="11:11">
      <c r="K1965" s="373">
        <v>275611.26905616908</v>
      </c>
    </row>
    <row r="1966" spans="11:11">
      <c r="K1966" s="373">
        <v>2019087.099138763</v>
      </c>
    </row>
    <row r="1967" spans="11:11">
      <c r="K1967" s="373">
        <v>-2083929.460849243</v>
      </c>
    </row>
    <row r="1968" spans="11:11">
      <c r="K1968" s="373">
        <v>428937.79624177329</v>
      </c>
    </row>
    <row r="1969" spans="11:11">
      <c r="K1969" s="373">
        <v>974939.52497182391</v>
      </c>
    </row>
    <row r="1970" spans="11:11">
      <c r="K1970" s="373">
        <v>1082952.6096969105</v>
      </c>
    </row>
    <row r="1971" spans="11:11">
      <c r="K1971" s="373">
        <v>1085591.8024018321</v>
      </c>
    </row>
    <row r="1972" spans="11:11">
      <c r="K1972" s="373">
        <v>1212981.7719555001</v>
      </c>
    </row>
    <row r="1973" spans="11:11">
      <c r="K1973" s="373">
        <v>2644022.6974392403</v>
      </c>
    </row>
    <row r="1974" spans="11:11">
      <c r="K1974" s="373">
        <v>1325718.3090750889</v>
      </c>
    </row>
    <row r="1975" spans="11:11">
      <c r="K1975" s="373">
        <v>3419962.959433455</v>
      </c>
    </row>
    <row r="1976" spans="11:11">
      <c r="K1976" s="373">
        <v>244483.73235978722</v>
      </c>
    </row>
    <row r="1977" spans="11:11">
      <c r="K1977" s="373">
        <v>3691498.6928494116</v>
      </c>
    </row>
    <row r="1978" spans="11:11">
      <c r="K1978" s="373">
        <v>-1732578.5605432056</v>
      </c>
    </row>
    <row r="1979" spans="11:11">
      <c r="K1979" s="373">
        <v>-1330667.5981515725</v>
      </c>
    </row>
    <row r="1980" spans="11:11">
      <c r="K1980" s="373">
        <v>60434.033748751972</v>
      </c>
    </row>
    <row r="1981" spans="11:11">
      <c r="K1981" s="373">
        <v>-758941.5448800599</v>
      </c>
    </row>
    <row r="1982" spans="11:11">
      <c r="K1982" s="373">
        <v>3453689.2735103164</v>
      </c>
    </row>
    <row r="1983" spans="11:11">
      <c r="K1983" s="373">
        <v>-100523.55793283088</v>
      </c>
    </row>
    <row r="1984" spans="11:11">
      <c r="K1984" s="373">
        <v>2921263.9238067558</v>
      </c>
    </row>
    <row r="1985" spans="11:11">
      <c r="K1985" s="373">
        <v>-495043.19340286544</v>
      </c>
    </row>
    <row r="1986" spans="11:11">
      <c r="K1986" s="373">
        <v>2740714.9689084748</v>
      </c>
    </row>
    <row r="1987" spans="11:11">
      <c r="K1987" s="373">
        <v>206030.31159848417</v>
      </c>
    </row>
    <row r="1988" spans="11:11">
      <c r="K1988" s="373">
        <v>-2085823.1574301417</v>
      </c>
    </row>
    <row r="1989" spans="11:11">
      <c r="K1989" s="373">
        <v>1712887.5985897125</v>
      </c>
    </row>
    <row r="1990" spans="11:11">
      <c r="K1990" s="373">
        <v>1342165.5513071248</v>
      </c>
    </row>
    <row r="1991" spans="11:11">
      <c r="K1991" s="373">
        <v>2273509.9525112361</v>
      </c>
    </row>
    <row r="1992" spans="11:11">
      <c r="K1992" s="373">
        <v>-1290945.5336550428</v>
      </c>
    </row>
    <row r="1993" spans="11:11">
      <c r="K1993" s="373">
        <v>1245123.3400033268</v>
      </c>
    </row>
    <row r="1994" spans="11:11">
      <c r="K1994" s="373">
        <v>720117.43353572604</v>
      </c>
    </row>
    <row r="1995" spans="11:11">
      <c r="K1995" s="373">
        <v>1497208.0842094871</v>
      </c>
    </row>
    <row r="1996" spans="11:11">
      <c r="K1996" s="373">
        <v>-1504003.9718413006</v>
      </c>
    </row>
    <row r="1997" spans="11:11">
      <c r="K1997" s="373">
        <v>282151.0978597845</v>
      </c>
    </row>
    <row r="1998" spans="11:11">
      <c r="K1998" s="373">
        <v>-96338.508601200301</v>
      </c>
    </row>
    <row r="1999" spans="11:11">
      <c r="K1999" s="373">
        <v>-897696.21819105837</v>
      </c>
    </row>
    <row r="2000" spans="11:11">
      <c r="K2000" s="373">
        <v>639365.45102263312</v>
      </c>
    </row>
    <row r="2001" spans="11:11">
      <c r="K2001" s="373">
        <v>-57693.989441449754</v>
      </c>
    </row>
    <row r="2002" spans="11:11">
      <c r="K2002" s="373">
        <v>-869669.43199554866</v>
      </c>
    </row>
    <row r="2003" spans="11:11">
      <c r="K2003" s="373">
        <v>-470557.12510676403</v>
      </c>
    </row>
    <row r="2004" spans="11:11">
      <c r="K2004" s="373">
        <v>844043.93755895668</v>
      </c>
    </row>
    <row r="2005" spans="11:11">
      <c r="K2005" s="373">
        <v>-646994.80514527822</v>
      </c>
    </row>
    <row r="2006" spans="11:11">
      <c r="K2006" s="373">
        <v>1482851.0752517714</v>
      </c>
    </row>
    <row r="2007" spans="11:11">
      <c r="K2007" s="373">
        <v>707365.44664699188</v>
      </c>
    </row>
    <row r="2008" spans="11:11">
      <c r="K2008" s="373">
        <v>713095.2639177579</v>
      </c>
    </row>
    <row r="2009" spans="11:11">
      <c r="K2009" s="373">
        <v>3222863.437054514</v>
      </c>
    </row>
    <row r="2010" spans="11:11">
      <c r="K2010" s="373">
        <v>-344239.82294133282</v>
      </c>
    </row>
    <row r="2011" spans="11:11">
      <c r="K2011" s="373">
        <v>-1076673.1033440833</v>
      </c>
    </row>
    <row r="2012" spans="11:11">
      <c r="K2012" s="373">
        <v>-2574307.1097156331</v>
      </c>
    </row>
    <row r="2013" spans="11:11">
      <c r="K2013" s="373">
        <v>139172.57029630314</v>
      </c>
    </row>
    <row r="2014" spans="11:11">
      <c r="K2014" s="373">
        <v>-739961.01117809769</v>
      </c>
    </row>
    <row r="2015" spans="11:11">
      <c r="K2015" s="373">
        <v>-118051.9743218082</v>
      </c>
    </row>
    <row r="2016" spans="11:11">
      <c r="K2016" s="373">
        <v>1549371.9704651779</v>
      </c>
    </row>
    <row r="2017" spans="11:11">
      <c r="K2017" s="373">
        <v>1497092.3598209515</v>
      </c>
    </row>
    <row r="2018" spans="11:11">
      <c r="K2018" s="373">
        <v>671361.27624074486</v>
      </c>
    </row>
    <row r="2019" spans="11:11">
      <c r="K2019" s="373">
        <v>1610358.6316175226</v>
      </c>
    </row>
    <row r="2020" spans="11:11">
      <c r="K2020" s="373">
        <v>-2480014.6961837402</v>
      </c>
    </row>
    <row r="2021" spans="11:11">
      <c r="K2021" s="373">
        <v>1371451.7259427083</v>
      </c>
    </row>
    <row r="2022" spans="11:11">
      <c r="K2022" s="373">
        <v>218987.97802234162</v>
      </c>
    </row>
    <row r="2023" spans="11:11">
      <c r="K2023" s="373">
        <v>702969.76999832946</v>
      </c>
    </row>
    <row r="2024" spans="11:11">
      <c r="K2024" s="373">
        <v>-1050053.0436256374</v>
      </c>
    </row>
    <row r="2025" spans="11:11">
      <c r="K2025" s="373">
        <v>1158393.0102657659</v>
      </c>
    </row>
    <row r="2026" spans="11:11">
      <c r="K2026" s="373">
        <v>-980211.252162082</v>
      </c>
    </row>
    <row r="2027" spans="11:11">
      <c r="K2027" s="373">
        <v>90121.554832167691</v>
      </c>
    </row>
    <row r="2028" spans="11:11">
      <c r="K2028" s="373">
        <v>-73871.677033685381</v>
      </c>
    </row>
    <row r="2029" spans="11:11">
      <c r="K2029" s="373">
        <v>-252562.92294914136</v>
      </c>
    </row>
    <row r="2030" spans="11:11">
      <c r="K2030" s="373">
        <v>937747.88081375812</v>
      </c>
    </row>
    <row r="2031" spans="11:11">
      <c r="K2031" s="373">
        <v>1520775.3900872821</v>
      </c>
    </row>
    <row r="2032" spans="11:11">
      <c r="K2032" s="373">
        <v>-1777384.763077057</v>
      </c>
    </row>
    <row r="2033" spans="11:11">
      <c r="K2033" s="373">
        <v>56615.653007153189</v>
      </c>
    </row>
    <row r="2034" spans="11:11">
      <c r="K2034" s="373">
        <v>31505.940630330704</v>
      </c>
    </row>
    <row r="2035" spans="11:11">
      <c r="K2035" s="373">
        <v>-750556.11766733986</v>
      </c>
    </row>
    <row r="2036" spans="11:11">
      <c r="K2036" s="373">
        <v>998320.72924757912</v>
      </c>
    </row>
    <row r="2037" spans="11:11">
      <c r="K2037" s="373">
        <v>658903.433808923</v>
      </c>
    </row>
    <row r="2038" spans="11:11">
      <c r="K2038" s="373">
        <v>1502965.2567437643</v>
      </c>
    </row>
    <row r="2039" spans="11:11">
      <c r="K2039" s="373">
        <v>1022838.0785604592</v>
      </c>
    </row>
    <row r="2040" spans="11:11">
      <c r="K2040" s="373">
        <v>1815574.6907111008</v>
      </c>
    </row>
    <row r="2041" spans="11:11">
      <c r="K2041" s="373">
        <v>-208531.24842435867</v>
      </c>
    </row>
    <row r="2042" spans="11:11">
      <c r="K2042" s="373">
        <v>210912.35269630584</v>
      </c>
    </row>
    <row r="2043" spans="11:11">
      <c r="K2043" s="373">
        <v>-2038048.5716078947</v>
      </c>
    </row>
    <row r="2044" spans="11:11">
      <c r="K2044" s="373">
        <v>1589791.1705996708</v>
      </c>
    </row>
    <row r="2045" spans="11:11">
      <c r="K2045" s="373">
        <v>1680413.3207064059</v>
      </c>
    </row>
    <row r="2046" spans="11:11">
      <c r="K2046" s="373">
        <v>-843724.95110555633</v>
      </c>
    </row>
    <row r="2047" spans="11:11">
      <c r="K2047" s="373">
        <v>831145.86632631416</v>
      </c>
    </row>
    <row r="2048" spans="11:11">
      <c r="K2048" s="373">
        <v>-32458.724479767261</v>
      </c>
    </row>
    <row r="2049" spans="11:11">
      <c r="K2049" s="373">
        <v>997407.59476165171</v>
      </c>
    </row>
    <row r="2050" spans="11:11">
      <c r="K2050" s="373">
        <v>177310.9259948628</v>
      </c>
    </row>
    <row r="2051" spans="11:11">
      <c r="K2051" s="373">
        <v>-2482740.2998983646</v>
      </c>
    </row>
    <row r="2052" spans="11:11">
      <c r="K2052" s="373">
        <v>728668.82909976854</v>
      </c>
    </row>
    <row r="2053" spans="11:11">
      <c r="K2053" s="373">
        <v>443488.01196529763</v>
      </c>
    </row>
    <row r="2054" spans="11:11">
      <c r="K2054" s="373">
        <v>1672785.210010044</v>
      </c>
    </row>
    <row r="2055" spans="11:11">
      <c r="K2055" s="373">
        <v>2608945.6784678297</v>
      </c>
    </row>
    <row r="2056" spans="11:11">
      <c r="K2056" s="373">
        <v>2146849.9241580581</v>
      </c>
    </row>
    <row r="2057" spans="11:11">
      <c r="K2057" s="373">
        <v>3775083.4629001776</v>
      </c>
    </row>
    <row r="2058" spans="11:11">
      <c r="K2058" s="373">
        <v>527284.22146770707</v>
      </c>
    </row>
    <row r="2059" spans="11:11">
      <c r="K2059" s="373">
        <v>1271950.2536866923</v>
      </c>
    </row>
    <row r="2060" spans="11:11">
      <c r="K2060" s="373">
        <v>1965704.1507418279</v>
      </c>
    </row>
    <row r="2061" spans="11:11">
      <c r="K2061" s="373">
        <v>786637.13565594261</v>
      </c>
    </row>
    <row r="2062" spans="11:11">
      <c r="K2062" s="373">
        <v>-62242.967567919521</v>
      </c>
    </row>
    <row r="2063" spans="11:11">
      <c r="K2063" s="373">
        <v>-815536.52296642237</v>
      </c>
    </row>
    <row r="2064" spans="11:11">
      <c r="K2064" s="373">
        <v>-51727.740393638378</v>
      </c>
    </row>
    <row r="2065" spans="11:11">
      <c r="K2065" s="373">
        <v>220523.13467552909</v>
      </c>
    </row>
    <row r="2066" spans="11:11">
      <c r="K2066" s="373">
        <v>3101022.9161075931</v>
      </c>
    </row>
    <row r="2067" spans="11:11">
      <c r="K2067" s="373">
        <v>1482393.7320891137</v>
      </c>
    </row>
    <row r="2068" spans="11:11">
      <c r="K2068" s="373">
        <v>1593060.0856957387</v>
      </c>
    </row>
    <row r="2069" spans="11:11">
      <c r="K2069" s="373">
        <v>-1982305.1308061734</v>
      </c>
    </row>
    <row r="2070" spans="11:11">
      <c r="K2070" s="373">
        <v>-1602173.7092974004</v>
      </c>
    </row>
    <row r="2071" spans="11:11">
      <c r="K2071" s="373">
        <v>-1639658.7168468225</v>
      </c>
    </row>
    <row r="2072" spans="11:11">
      <c r="K2072" s="373">
        <v>2692131.1891369307</v>
      </c>
    </row>
    <row r="2073" spans="11:11">
      <c r="K2073" s="373">
        <v>902757.35156448674</v>
      </c>
    </row>
    <row r="2074" spans="11:11">
      <c r="K2074" s="373">
        <v>-1243211.079709386</v>
      </c>
    </row>
    <row r="2075" spans="11:11">
      <c r="K2075" s="373">
        <v>1155275.1464817997</v>
      </c>
    </row>
    <row r="2076" spans="11:11">
      <c r="K2076" s="373">
        <v>569803.03513678932</v>
      </c>
    </row>
    <row r="2077" spans="11:11">
      <c r="K2077" s="373">
        <v>-700030.86243458604</v>
      </c>
    </row>
    <row r="2078" spans="11:11">
      <c r="K2078" s="373">
        <v>-1070452.2580141681</v>
      </c>
    </row>
    <row r="2079" spans="11:11">
      <c r="K2079" s="373">
        <v>223781.0171641123</v>
      </c>
    </row>
    <row r="2080" spans="11:11">
      <c r="K2080" s="373">
        <v>-2139733.8304456593</v>
      </c>
    </row>
    <row r="2081" spans="11:11">
      <c r="K2081" s="373">
        <v>121674.16373437759</v>
      </c>
    </row>
    <row r="2082" spans="11:11">
      <c r="K2082" s="373">
        <v>1147166.1314068597</v>
      </c>
    </row>
    <row r="2083" spans="11:11">
      <c r="K2083" s="373">
        <v>-684055.17399060715</v>
      </c>
    </row>
    <row r="2084" spans="11:11">
      <c r="K2084" s="373">
        <v>-267255.1635705363</v>
      </c>
    </row>
    <row r="2085" spans="11:11">
      <c r="K2085" s="373">
        <v>-1517699.9190526351</v>
      </c>
    </row>
    <row r="2086" spans="11:11">
      <c r="K2086" s="373">
        <v>-5089.7620750211645</v>
      </c>
    </row>
    <row r="2087" spans="11:11">
      <c r="K2087" s="373">
        <v>-76420.62767136097</v>
      </c>
    </row>
    <row r="2088" spans="11:11">
      <c r="K2088" s="373">
        <v>-1077372.1684996265</v>
      </c>
    </row>
    <row r="2089" spans="11:11">
      <c r="K2089" s="373">
        <v>4342840.664947236</v>
      </c>
    </row>
    <row r="2090" spans="11:11">
      <c r="K2090" s="373">
        <v>1246707.2924637829</v>
      </c>
    </row>
    <row r="2091" spans="11:11">
      <c r="K2091" s="373">
        <v>219575.71437589359</v>
      </c>
    </row>
    <row r="2092" spans="11:11">
      <c r="K2092" s="373">
        <v>2226695.873036257</v>
      </c>
    </row>
    <row r="2093" spans="11:11">
      <c r="K2093" s="373">
        <v>-197748.132126485</v>
      </c>
    </row>
    <row r="2094" spans="11:11">
      <c r="K2094" s="373">
        <v>-909004.40901186352</v>
      </c>
    </row>
    <row r="2095" spans="11:11">
      <c r="K2095" s="373">
        <v>473117.43538809312</v>
      </c>
    </row>
    <row r="2096" spans="11:11">
      <c r="K2096" s="373">
        <v>2870902.8339233091</v>
      </c>
    </row>
    <row r="2097" spans="11:11">
      <c r="K2097" s="373">
        <v>415063.25695181289</v>
      </c>
    </row>
    <row r="2098" spans="11:11">
      <c r="K2098" s="373">
        <v>-36346.519014876802</v>
      </c>
    </row>
    <row r="2099" spans="11:11">
      <c r="K2099" s="373">
        <v>-513944.03019181662</v>
      </c>
    </row>
    <row r="2100" spans="11:11">
      <c r="K2100" s="373">
        <v>3848857.9741028193</v>
      </c>
    </row>
    <row r="2101" spans="11:11">
      <c r="K2101" s="373">
        <v>370762.85111026908</v>
      </c>
    </row>
    <row r="2102" spans="11:11">
      <c r="K2102" s="373">
        <v>525970.56338353246</v>
      </c>
    </row>
    <row r="2103" spans="11:11">
      <c r="K2103" s="373">
        <v>-1861556.2841532056</v>
      </c>
    </row>
    <row r="2104" spans="11:11">
      <c r="K2104" s="373">
        <v>-575152.10224945424</v>
      </c>
    </row>
    <row r="2105" spans="11:11">
      <c r="K2105" s="373">
        <v>2283903.5112925619</v>
      </c>
    </row>
    <row r="2106" spans="11:11">
      <c r="K2106" s="373">
        <v>850744.92395737744</v>
      </c>
    </row>
    <row r="2107" spans="11:11">
      <c r="K2107" s="373">
        <v>2623177.2273847004</v>
      </c>
    </row>
    <row r="2108" spans="11:11">
      <c r="K2108" s="373">
        <v>854583.82403476466</v>
      </c>
    </row>
    <row r="2109" spans="11:11">
      <c r="K2109" s="373">
        <v>1253531.0642763844</v>
      </c>
    </row>
    <row r="2110" spans="11:11">
      <c r="K2110" s="373">
        <v>-347696.40104793035</v>
      </c>
    </row>
    <row r="2111" spans="11:11">
      <c r="K2111" s="373">
        <v>240778.56373099308</v>
      </c>
    </row>
    <row r="2112" spans="11:11">
      <c r="K2112" s="373">
        <v>-862480.91433487821</v>
      </c>
    </row>
    <row r="2113" spans="11:11">
      <c r="K2113" s="373">
        <v>2345943.1520999325</v>
      </c>
    </row>
    <row r="2114" spans="11:11">
      <c r="K2114" s="373">
        <v>3433624.1971714664</v>
      </c>
    </row>
    <row r="2115" spans="11:11">
      <c r="K2115" s="373">
        <v>2711580.6416711919</v>
      </c>
    </row>
    <row r="2116" spans="11:11">
      <c r="K2116" s="373">
        <v>1564120.3053812415</v>
      </c>
    </row>
    <row r="2117" spans="11:11">
      <c r="K2117" s="373">
        <v>1038938.7115576712</v>
      </c>
    </row>
    <row r="2118" spans="11:11">
      <c r="K2118" s="373">
        <v>-68463.829356951406</v>
      </c>
    </row>
    <row r="2119" spans="11:11">
      <c r="K2119" s="373">
        <v>637836.58807268809</v>
      </c>
    </row>
    <row r="2120" spans="11:11">
      <c r="K2120" s="373">
        <v>1252632.6616079293</v>
      </c>
    </row>
    <row r="2121" spans="11:11">
      <c r="K2121" s="373">
        <v>-160686.02524278825</v>
      </c>
    </row>
    <row r="2122" spans="11:11">
      <c r="K2122" s="373">
        <v>609473.03772560484</v>
      </c>
    </row>
    <row r="2123" spans="11:11">
      <c r="K2123" s="373">
        <v>-1641504.9088416316</v>
      </c>
    </row>
    <row r="2124" spans="11:11">
      <c r="K2124" s="373">
        <v>1663313.2722768898</v>
      </c>
    </row>
    <row r="2125" spans="11:11">
      <c r="K2125" s="373">
        <v>999425.71801209473</v>
      </c>
    </row>
    <row r="2126" spans="11:11">
      <c r="K2126" s="373">
        <v>214484.86378802476</v>
      </c>
    </row>
    <row r="2127" spans="11:11">
      <c r="K2127" s="373">
        <v>1032132.2945573863</v>
      </c>
    </row>
    <row r="2128" spans="11:11">
      <c r="K2128" s="373">
        <v>-92670.894039747305</v>
      </c>
    </row>
    <row r="2129" spans="11:11">
      <c r="K2129" s="373">
        <v>-220422.73965453473</v>
      </c>
    </row>
    <row r="2130" spans="11:11">
      <c r="K2130" s="373">
        <v>-424632.34191220789</v>
      </c>
    </row>
    <row r="2131" spans="11:11">
      <c r="K2131" s="373">
        <v>-376870.45889033889</v>
      </c>
    </row>
    <row r="2132" spans="11:11">
      <c r="K2132" s="373">
        <v>2525282.5298386645</v>
      </c>
    </row>
    <row r="2133" spans="11:11">
      <c r="K2133" s="373">
        <v>2662807.2062603049</v>
      </c>
    </row>
    <row r="2134" spans="11:11">
      <c r="K2134" s="373">
        <v>2363506.9492509337</v>
      </c>
    </row>
    <row r="2135" spans="11:11">
      <c r="K2135" s="373">
        <v>-675072.40499535855</v>
      </c>
    </row>
    <row r="2136" spans="11:11">
      <c r="K2136" s="373">
        <v>-74039.807076252531</v>
      </c>
    </row>
    <row r="2137" spans="11:11">
      <c r="K2137" s="373">
        <v>-2728694.2461962779</v>
      </c>
    </row>
    <row r="2138" spans="11:11">
      <c r="K2138" s="373">
        <v>529419.03369074711</v>
      </c>
    </row>
    <row r="2139" spans="11:11">
      <c r="K2139" s="373">
        <v>340735.20968381688</v>
      </c>
    </row>
    <row r="2140" spans="11:11">
      <c r="K2140" s="373">
        <v>-1266692.8467182566</v>
      </c>
    </row>
    <row r="2141" spans="11:11">
      <c r="K2141" s="373">
        <v>-957272.28887825354</v>
      </c>
    </row>
    <row r="2142" spans="11:11">
      <c r="K2142" s="373">
        <v>-1592137.4917760608</v>
      </c>
    </row>
    <row r="2143" spans="11:11">
      <c r="K2143" s="373">
        <v>-966626.08922304132</v>
      </c>
    </row>
    <row r="2144" spans="11:11">
      <c r="K2144" s="373">
        <v>2980959.1720844572</v>
      </c>
    </row>
    <row r="2145" spans="11:11">
      <c r="K2145" s="373">
        <v>1603698.3512464443</v>
      </c>
    </row>
    <row r="2146" spans="11:11">
      <c r="K2146" s="373">
        <v>-1197501.3613692024</v>
      </c>
    </row>
    <row r="2147" spans="11:11">
      <c r="K2147" s="373">
        <v>2650625.8585778968</v>
      </c>
    </row>
    <row r="2148" spans="11:11">
      <c r="K2148" s="373">
        <v>1462745.8947866268</v>
      </c>
    </row>
    <row r="2149" spans="11:11">
      <c r="K2149" s="373">
        <v>2167420.9055905109</v>
      </c>
    </row>
    <row r="2150" spans="11:11">
      <c r="K2150" s="373">
        <v>286849.07093517529</v>
      </c>
    </row>
    <row r="2151" spans="11:11">
      <c r="K2151" s="373">
        <v>-260040.94701338187</v>
      </c>
    </row>
    <row r="2152" spans="11:11">
      <c r="K2152" s="373">
        <v>700426.07381042303</v>
      </c>
    </row>
    <row r="2153" spans="11:11">
      <c r="K2153" s="373">
        <v>-2013366.0460970728</v>
      </c>
    </row>
    <row r="2154" spans="11:11">
      <c r="K2154" s="373">
        <v>313350.64846705296</v>
      </c>
    </row>
    <row r="2155" spans="11:11">
      <c r="K2155" s="373">
        <v>288942.25316824671</v>
      </c>
    </row>
    <row r="2156" spans="11:11">
      <c r="K2156" s="373">
        <v>1209694.5025693278</v>
      </c>
    </row>
    <row r="2157" spans="11:11">
      <c r="K2157" s="373">
        <v>1163176.9343458212</v>
      </c>
    </row>
    <row r="2158" spans="11:11">
      <c r="K2158" s="373">
        <v>1895656.4306982232</v>
      </c>
    </row>
    <row r="2159" spans="11:11">
      <c r="K2159" s="373">
        <v>2745963.0872928593</v>
      </c>
    </row>
    <row r="2160" spans="11:11">
      <c r="K2160" s="373">
        <v>1981398.2218817889</v>
      </c>
    </row>
    <row r="2161" spans="11:11">
      <c r="K2161" s="373">
        <v>1041573.1213512041</v>
      </c>
    </row>
    <row r="2162" spans="11:11">
      <c r="K2162" s="373">
        <v>2658335.5480467584</v>
      </c>
    </row>
    <row r="2163" spans="11:11">
      <c r="K2163" s="373">
        <v>-1529159.7994716403</v>
      </c>
    </row>
    <row r="2164" spans="11:11">
      <c r="K2164" s="373">
        <v>-265714.15658357297</v>
      </c>
    </row>
    <row r="2165" spans="11:11">
      <c r="K2165" s="373">
        <v>1147679.2766448872</v>
      </c>
    </row>
    <row r="2166" spans="11:11">
      <c r="K2166" s="373">
        <v>-1361443.8458795333</v>
      </c>
    </row>
    <row r="2167" spans="11:11">
      <c r="K2167" s="373">
        <v>-225492.47628878336</v>
      </c>
    </row>
    <row r="2168" spans="11:11">
      <c r="K2168" s="373">
        <v>-48864.430098295445</v>
      </c>
    </row>
    <row r="2169" spans="11:11">
      <c r="K2169" s="373">
        <v>-235012.66072034882</v>
      </c>
    </row>
    <row r="2170" spans="11:11">
      <c r="K2170" s="373">
        <v>1467188.7656826058</v>
      </c>
    </row>
    <row r="2171" spans="11:11">
      <c r="K2171" s="373">
        <v>1942918.6947816487</v>
      </c>
    </row>
    <row r="2172" spans="11:11">
      <c r="K2172" s="373">
        <v>108900.17151771369</v>
      </c>
    </row>
    <row r="2173" spans="11:11">
      <c r="K2173" s="373">
        <v>494215.2516423054</v>
      </c>
    </row>
    <row r="2174" spans="11:11">
      <c r="K2174" s="373">
        <v>-546321.56740600185</v>
      </c>
    </row>
    <row r="2175" spans="11:11">
      <c r="K2175" s="373">
        <v>-998037.47340594372</v>
      </c>
    </row>
    <row r="2176" spans="11:11">
      <c r="K2176" s="373">
        <v>1464934.815868994</v>
      </c>
    </row>
    <row r="2177" spans="11:11">
      <c r="K2177" s="373">
        <v>1536859.8291714017</v>
      </c>
    </row>
    <row r="2178" spans="11:11">
      <c r="K2178" s="373">
        <v>1571515.6523527976</v>
      </c>
    </row>
    <row r="2179" spans="11:11">
      <c r="K2179" s="373">
        <v>2163190.9083424956</v>
      </c>
    </row>
    <row r="2180" spans="11:11">
      <c r="K2180" s="373">
        <v>1901259.4452330836</v>
      </c>
    </row>
    <row r="2181" spans="11:11">
      <c r="K2181" s="373">
        <v>-316475.81415602635</v>
      </c>
    </row>
    <row r="2182" spans="11:11">
      <c r="K2182" s="373">
        <v>836433.45754410443</v>
      </c>
    </row>
    <row r="2183" spans="11:11">
      <c r="K2183" s="373">
        <v>-1890128.2140424263</v>
      </c>
    </row>
    <row r="2184" spans="11:11">
      <c r="K2184" s="373">
        <v>1453997.7058830208</v>
      </c>
    </row>
    <row r="2185" spans="11:11">
      <c r="K2185" s="373">
        <v>1633300.2187345505</v>
      </c>
    </row>
    <row r="2186" spans="11:11">
      <c r="K2186" s="373">
        <v>-512240.58380122506</v>
      </c>
    </row>
    <row r="2187" spans="11:11">
      <c r="K2187" s="373">
        <v>1012598.6057706701</v>
      </c>
    </row>
    <row r="2188" spans="11:11">
      <c r="K2188" s="373">
        <v>3136070.9846288236</v>
      </c>
    </row>
    <row r="2189" spans="11:11">
      <c r="K2189" s="373">
        <v>-178879.4883117897</v>
      </c>
    </row>
    <row r="2190" spans="11:11">
      <c r="K2190" s="373">
        <v>2276772.5981586641</v>
      </c>
    </row>
    <row r="2191" spans="11:11">
      <c r="K2191" s="373">
        <v>930534.19803552353</v>
      </c>
    </row>
    <row r="2192" spans="11:11">
      <c r="K2192" s="373">
        <v>1254387.087024648</v>
      </c>
    </row>
    <row r="2193" spans="11:11">
      <c r="K2193" s="373">
        <v>28579.414336766582</v>
      </c>
    </row>
    <row r="2194" spans="11:11">
      <c r="K2194" s="373">
        <v>1645990.6971574656</v>
      </c>
    </row>
    <row r="2195" spans="11:11">
      <c r="K2195" s="373">
        <v>-806770.2382423107</v>
      </c>
    </row>
    <row r="2196" spans="11:11">
      <c r="K2196" s="373">
        <v>-295227.73222890496</v>
      </c>
    </row>
    <row r="2197" spans="11:11">
      <c r="K2197" s="373">
        <v>1708436.3577609754</v>
      </c>
    </row>
    <row r="2198" spans="11:11">
      <c r="K2198" s="373">
        <v>3144552.67234906</v>
      </c>
    </row>
    <row r="2199" spans="11:11">
      <c r="K2199" s="373">
        <v>860574.36289672065</v>
      </c>
    </row>
    <row r="2200" spans="11:11">
      <c r="K2200" s="373">
        <v>2460790.8369445829</v>
      </c>
    </row>
    <row r="2201" spans="11:11">
      <c r="K2201" s="373">
        <v>5302707.7002327666</v>
      </c>
    </row>
    <row r="2202" spans="11:11">
      <c r="K2202" s="373">
        <v>2589398.4696294228</v>
      </c>
    </row>
    <row r="2203" spans="11:11">
      <c r="K2203" s="373">
        <v>-2127750.9418476019</v>
      </c>
    </row>
    <row r="2204" spans="11:11">
      <c r="K2204" s="373">
        <v>432249.08332546917</v>
      </c>
    </row>
    <row r="2205" spans="11:11">
      <c r="K2205" s="373">
        <v>35838.864276960725</v>
      </c>
    </row>
    <row r="2206" spans="11:11">
      <c r="K2206" s="373">
        <v>1806997.6095256347</v>
      </c>
    </row>
    <row r="2207" spans="11:11">
      <c r="K2207" s="373">
        <v>-1449295.3700082677</v>
      </c>
    </row>
    <row r="2208" spans="11:11">
      <c r="K2208" s="373">
        <v>1640927.1380174414</v>
      </c>
    </row>
    <row r="2209" spans="11:11">
      <c r="K2209" s="373">
        <v>-809735.54477782175</v>
      </c>
    </row>
    <row r="2210" spans="11:11">
      <c r="K2210" s="373">
        <v>-1207440.9539904546</v>
      </c>
    </row>
    <row r="2211" spans="11:11">
      <c r="K2211" s="373">
        <v>726862.48421973293</v>
      </c>
    </row>
    <row r="2212" spans="11:11">
      <c r="K2212" s="373">
        <v>907467.19710348197</v>
      </c>
    </row>
    <row r="2213" spans="11:11">
      <c r="K2213" s="373">
        <v>-1682101.8729483422</v>
      </c>
    </row>
    <row r="2214" spans="11:11">
      <c r="K2214" s="373">
        <v>759475.33951101708</v>
      </c>
    </row>
    <row r="2215" spans="11:11">
      <c r="K2215" s="373">
        <v>-105752.51903620339</v>
      </c>
    </row>
    <row r="2216" spans="11:11">
      <c r="K2216" s="373">
        <v>201288.69445310417</v>
      </c>
    </row>
    <row r="2217" spans="11:11">
      <c r="K2217" s="373">
        <v>4242980.3045404041</v>
      </c>
    </row>
    <row r="2218" spans="11:11">
      <c r="K2218" s="373">
        <v>1180108.9880138326</v>
      </c>
    </row>
    <row r="2219" spans="11:11">
      <c r="K2219" s="373">
        <v>267312.95538220601</v>
      </c>
    </row>
    <row r="2220" spans="11:11">
      <c r="K2220" s="373">
        <v>1540401.7237431791</v>
      </c>
    </row>
    <row r="2221" spans="11:11">
      <c r="K2221" s="373">
        <v>774743.86332075787</v>
      </c>
    </row>
    <row r="2222" spans="11:11">
      <c r="K2222" s="373">
        <v>2851824.7740358952</v>
      </c>
    </row>
    <row r="2223" spans="11:11">
      <c r="K2223" s="373">
        <v>536289.36426060391</v>
      </c>
    </row>
    <row r="2224" spans="11:11">
      <c r="K2224" s="373">
        <v>-690362.93581133825</v>
      </c>
    </row>
    <row r="2225" spans="11:11">
      <c r="K2225" s="373">
        <v>-1288283.5565984224</v>
      </c>
    </row>
    <row r="2226" spans="11:11">
      <c r="K2226" s="373">
        <v>-1696702.8220359802</v>
      </c>
    </row>
    <row r="2227" spans="11:11">
      <c r="K2227" s="373">
        <v>-856943.93185644643</v>
      </c>
    </row>
    <row r="2228" spans="11:11">
      <c r="K2228" s="373">
        <v>665627.19935866515</v>
      </c>
    </row>
    <row r="2229" spans="11:11">
      <c r="K2229" s="373">
        <v>2620545.5710591357</v>
      </c>
    </row>
    <row r="2230" spans="11:11">
      <c r="K2230" s="373">
        <v>2759039.9873258192</v>
      </c>
    </row>
    <row r="2231" spans="11:11">
      <c r="K2231" s="373">
        <v>-1139534.6529384307</v>
      </c>
    </row>
    <row r="2232" spans="11:11">
      <c r="K2232" s="373">
        <v>1294544.4767152348</v>
      </c>
    </row>
    <row r="2233" spans="11:11">
      <c r="K2233" s="373">
        <v>1067823.6733304386</v>
      </c>
    </row>
    <row r="2234" spans="11:11">
      <c r="K2234" s="373">
        <v>317785.18147357809</v>
      </c>
    </row>
    <row r="2235" spans="11:11">
      <c r="K2235" s="373">
        <v>-1872397.0969557692</v>
      </c>
    </row>
    <row r="2236" spans="11:11">
      <c r="K2236" s="373">
        <v>2621263.5699246479</v>
      </c>
    </row>
    <row r="2237" spans="11:11">
      <c r="K2237" s="373">
        <v>-2059085.6016589606</v>
      </c>
    </row>
    <row r="2238" spans="11:11">
      <c r="K2238" s="373">
        <v>3431116.4434136534</v>
      </c>
    </row>
    <row r="2239" spans="11:11">
      <c r="K2239" s="373">
        <v>-228915.03967398708</v>
      </c>
    </row>
    <row r="2240" spans="11:11">
      <c r="K2240" s="373">
        <v>6518396.2784527624</v>
      </c>
    </row>
    <row r="2241" spans="11:11">
      <c r="K2241" s="373">
        <v>1822291.7880664414</v>
      </c>
    </row>
    <row r="2242" spans="11:11">
      <c r="K2242" s="373">
        <v>2938162.7843309175</v>
      </c>
    </row>
    <row r="2243" spans="11:11">
      <c r="K2243" s="373">
        <v>2423796.4996140599</v>
      </c>
    </row>
    <row r="2244" spans="11:11">
      <c r="K2244" s="373">
        <v>-689533.1251250999</v>
      </c>
    </row>
    <row r="2245" spans="11:11">
      <c r="K2245" s="373">
        <v>1090831.37127218</v>
      </c>
    </row>
    <row r="2246" spans="11:11">
      <c r="K2246" s="373">
        <v>1915139.5179282206</v>
      </c>
    </row>
    <row r="2247" spans="11:11">
      <c r="K2247" s="373">
        <v>-813318.68027982593</v>
      </c>
    </row>
    <row r="2248" spans="11:11">
      <c r="K2248" s="373">
        <v>2434282.3869219376</v>
      </c>
    </row>
    <row r="2249" spans="11:11">
      <c r="K2249" s="373">
        <v>2380694.7282627448</v>
      </c>
    </row>
    <row r="2250" spans="11:11">
      <c r="K2250" s="373">
        <v>1817862.362087237</v>
      </c>
    </row>
    <row r="2251" spans="11:11">
      <c r="K2251" s="373">
        <v>-1412153.4288358206</v>
      </c>
    </row>
    <row r="2252" spans="11:11">
      <c r="K2252" s="373">
        <v>1658186.2876662074</v>
      </c>
    </row>
    <row r="2253" spans="11:11">
      <c r="K2253" s="373">
        <v>1662557.7295182578</v>
      </c>
    </row>
    <row r="2254" spans="11:11">
      <c r="K2254" s="373">
        <v>2631127.7496314896</v>
      </c>
    </row>
    <row r="2255" spans="11:11">
      <c r="K2255" s="373">
        <v>-100098.29715923406</v>
      </c>
    </row>
    <row r="2256" spans="11:11">
      <c r="K2256" s="373">
        <v>546211.14703813638</v>
      </c>
    </row>
    <row r="2257" spans="11:11">
      <c r="K2257" s="373">
        <v>1035897.9049056161</v>
      </c>
    </row>
    <row r="2258" spans="11:11">
      <c r="K2258" s="373">
        <v>-1245434.3265307865</v>
      </c>
    </row>
    <row r="2259" spans="11:11">
      <c r="K2259" s="373">
        <v>-1691620.8740456977</v>
      </c>
    </row>
    <row r="2260" spans="11:11">
      <c r="K2260" s="373">
        <v>1158844.4702152822</v>
      </c>
    </row>
    <row r="2261" spans="11:11">
      <c r="K2261" s="373">
        <v>-862160.86715519859</v>
      </c>
    </row>
    <row r="2262" spans="11:11">
      <c r="K2262" s="373">
        <v>1084412.8542189051</v>
      </c>
    </row>
    <row r="2263" spans="11:11">
      <c r="K2263" s="373">
        <v>663556.31676109391</v>
      </c>
    </row>
    <row r="2264" spans="11:11">
      <c r="K2264" s="373">
        <v>-1264757.7384912281</v>
      </c>
    </row>
    <row r="2265" spans="11:11">
      <c r="K2265" s="373">
        <v>-920303.75660425681</v>
      </c>
    </row>
    <row r="2266" spans="11:11">
      <c r="K2266" s="373">
        <v>2670818.2384894099</v>
      </c>
    </row>
    <row r="2267" spans="11:11">
      <c r="K2267" s="373">
        <v>1240035.3419654814</v>
      </c>
    </row>
    <row r="2268" spans="11:11">
      <c r="K2268" s="373">
        <v>338187.33823360316</v>
      </c>
    </row>
    <row r="2269" spans="11:11">
      <c r="K2269" s="373">
        <v>1712345.5648033305</v>
      </c>
    </row>
    <row r="2270" spans="11:11">
      <c r="K2270" s="373">
        <v>632982.99256458576</v>
      </c>
    </row>
    <row r="2271" spans="11:11">
      <c r="K2271" s="373">
        <v>806167.57275725692</v>
      </c>
    </row>
    <row r="2272" spans="11:11">
      <c r="K2272" s="373">
        <v>-2359446.4426320964</v>
      </c>
    </row>
    <row r="2273" spans="11:11">
      <c r="K2273" s="373">
        <v>-1161981.4433168645</v>
      </c>
    </row>
    <row r="2274" spans="11:11">
      <c r="K2274" s="373">
        <v>357304.5831325436</v>
      </c>
    </row>
    <row r="2275" spans="11:11">
      <c r="K2275" s="373">
        <v>-1128596.6720724143</v>
      </c>
    </row>
    <row r="2276" spans="11:11">
      <c r="K2276" s="373">
        <v>1361433.9727895476</v>
      </c>
    </row>
    <row r="2277" spans="11:11">
      <c r="K2277" s="373">
        <v>756289.18942393386</v>
      </c>
    </row>
    <row r="2278" spans="11:11">
      <c r="K2278" s="373">
        <v>1193860.3962118055</v>
      </c>
    </row>
    <row r="2279" spans="11:11">
      <c r="K2279" s="373">
        <v>-418498.47115046391</v>
      </c>
    </row>
    <row r="2280" spans="11:11">
      <c r="K2280" s="373">
        <v>92601.802465996705</v>
      </c>
    </row>
    <row r="2281" spans="11:11">
      <c r="K2281" s="373">
        <v>-1695337.8116974381</v>
      </c>
    </row>
    <row r="2282" spans="11:11">
      <c r="K2282" s="373">
        <v>554353.20573222893</v>
      </c>
    </row>
    <row r="2283" spans="11:11">
      <c r="K2283" s="373">
        <v>1325563.7182713926</v>
      </c>
    </row>
    <row r="2284" spans="11:11">
      <c r="K2284" s="373">
        <v>2543564.9243036592</v>
      </c>
    </row>
    <row r="2285" spans="11:11">
      <c r="K2285" s="373">
        <v>543761.11913377442</v>
      </c>
    </row>
    <row r="2286" spans="11:11">
      <c r="K2286" s="373">
        <v>1103877.419165381</v>
      </c>
    </row>
    <row r="2287" spans="11:11">
      <c r="K2287" s="373">
        <v>-473588.7545562603</v>
      </c>
    </row>
    <row r="2288" spans="11:11">
      <c r="K2288" s="373">
        <v>-1478960.8971809221</v>
      </c>
    </row>
    <row r="2289" spans="11:11">
      <c r="K2289" s="373">
        <v>1758565.7111640282</v>
      </c>
    </row>
    <row r="2290" spans="11:11">
      <c r="K2290" s="373">
        <v>1734673.3680540652</v>
      </c>
    </row>
    <row r="2291" spans="11:11">
      <c r="K2291" s="373">
        <v>1858425.9935993298</v>
      </c>
    </row>
    <row r="2292" spans="11:11">
      <c r="K2292" s="373">
        <v>1714925.5222156334</v>
      </c>
    </row>
    <row r="2293" spans="11:11">
      <c r="K2293" s="373">
        <v>-173344.25186102674</v>
      </c>
    </row>
    <row r="2294" spans="11:11">
      <c r="K2294" s="373">
        <v>1726280.0241565167</v>
      </c>
    </row>
    <row r="2295" spans="11:11">
      <c r="K2295" s="373">
        <v>306229.43570778263</v>
      </c>
    </row>
    <row r="2296" spans="11:11">
      <c r="K2296" s="373">
        <v>3414903.8784053437</v>
      </c>
    </row>
    <row r="2297" spans="11:11">
      <c r="K2297" s="373">
        <v>389955.00488596829</v>
      </c>
    </row>
    <row r="2298" spans="11:11">
      <c r="K2298" s="373">
        <v>-266407.07263965858</v>
      </c>
    </row>
    <row r="2299" spans="11:11">
      <c r="K2299" s="373">
        <v>-338937.31455450528</v>
      </c>
    </row>
    <row r="2300" spans="11:11">
      <c r="K2300" s="373">
        <v>2975973.586968882</v>
      </c>
    </row>
    <row r="2301" spans="11:11">
      <c r="K2301" s="373">
        <v>-337701.71772193466</v>
      </c>
    </row>
    <row r="2302" spans="11:11">
      <c r="K2302" s="373">
        <v>760086.00153854932</v>
      </c>
    </row>
    <row r="2303" spans="11:11">
      <c r="K2303" s="373">
        <v>-805959.9641698614</v>
      </c>
    </row>
    <row r="2304" spans="11:11">
      <c r="K2304" s="373">
        <v>992993.09448257298</v>
      </c>
    </row>
    <row r="2305" spans="11:11">
      <c r="K2305" s="373">
        <v>745896.62617755425</v>
      </c>
    </row>
    <row r="2306" spans="11:11">
      <c r="K2306" s="373">
        <v>2253769.9729518583</v>
      </c>
    </row>
    <row r="2307" spans="11:11">
      <c r="K2307" s="373">
        <v>-544396.50649123546</v>
      </c>
    </row>
    <row r="2308" spans="11:11">
      <c r="K2308" s="373">
        <v>-771687.68939320324</v>
      </c>
    </row>
    <row r="2309" spans="11:11">
      <c r="K2309" s="373">
        <v>-573403.62453453662</v>
      </c>
    </row>
    <row r="2310" spans="11:11">
      <c r="K2310" s="373">
        <v>2031423.4060381597</v>
      </c>
    </row>
    <row r="2311" spans="11:11">
      <c r="K2311" s="373">
        <v>-50135.413330053212</v>
      </c>
    </row>
    <row r="2312" spans="11:11">
      <c r="K2312" s="373">
        <v>-562560.50711920206</v>
      </c>
    </row>
    <row r="2313" spans="11:11">
      <c r="K2313" s="373">
        <v>2302675.685313222</v>
      </c>
    </row>
    <row r="2314" spans="11:11">
      <c r="K2314" s="373">
        <v>-334997.43295481754</v>
      </c>
    </row>
    <row r="2315" spans="11:11">
      <c r="K2315" s="373">
        <v>1215405.8191131752</v>
      </c>
    </row>
    <row r="2316" spans="11:11">
      <c r="K2316" s="373">
        <v>2361581.0085562998</v>
      </c>
    </row>
    <row r="2317" spans="11:11">
      <c r="K2317" s="373">
        <v>-289888.96786684403</v>
      </c>
    </row>
    <row r="2318" spans="11:11">
      <c r="K2318" s="373">
        <v>-1278066.6793657618</v>
      </c>
    </row>
    <row r="2319" spans="11:11">
      <c r="K2319" s="373">
        <v>-2337588.4691700856</v>
      </c>
    </row>
    <row r="2320" spans="11:11">
      <c r="K2320" s="373">
        <v>-584264.68696073734</v>
      </c>
    </row>
    <row r="2321" spans="11:11">
      <c r="K2321" s="373">
        <v>-1630172.5331444421</v>
      </c>
    </row>
    <row r="2322" spans="11:11">
      <c r="K2322" s="373">
        <v>-1723420.0166080757</v>
      </c>
    </row>
    <row r="2323" spans="11:11">
      <c r="K2323" s="373">
        <v>966586.12529030978</v>
      </c>
    </row>
    <row r="2324" spans="11:11">
      <c r="K2324" s="373">
        <v>2514820.6081914976</v>
      </c>
    </row>
    <row r="2325" spans="11:11">
      <c r="K2325" s="373">
        <v>1027931.5040447584</v>
      </c>
    </row>
    <row r="2326" spans="11:11">
      <c r="K2326" s="373">
        <v>307038.8043118685</v>
      </c>
    </row>
    <row r="2327" spans="11:11">
      <c r="K2327" s="373">
        <v>470391.75880743749</v>
      </c>
    </row>
    <row r="2328" spans="11:11">
      <c r="K2328" s="373">
        <v>-765082.68129117193</v>
      </c>
    </row>
    <row r="2329" spans="11:11">
      <c r="K2329" s="373">
        <v>-1422197.8390997034</v>
      </c>
    </row>
    <row r="2330" spans="11:11">
      <c r="K2330" s="373">
        <v>2011427.2787117746</v>
      </c>
    </row>
    <row r="2331" spans="11:11">
      <c r="K2331" s="373">
        <v>-348091.65424751793</v>
      </c>
    </row>
    <row r="2332" spans="11:11">
      <c r="K2332" s="373">
        <v>-1233824.3476135924</v>
      </c>
    </row>
    <row r="2333" spans="11:11">
      <c r="K2333" s="373">
        <v>-1535643.9834474176</v>
      </c>
    </row>
    <row r="2334" spans="11:11">
      <c r="K2334" s="373">
        <v>1215988.1449002007</v>
      </c>
    </row>
    <row r="2335" spans="11:11">
      <c r="K2335" s="373">
        <v>-1120466.7179943183</v>
      </c>
    </row>
    <row r="2336" spans="11:11">
      <c r="K2336" s="373">
        <v>-894997.87757896376</v>
      </c>
    </row>
    <row r="2337" spans="11:11">
      <c r="K2337" s="373">
        <v>-1437148.2171885096</v>
      </c>
    </row>
    <row r="2338" spans="11:11">
      <c r="K2338" s="373">
        <v>1640604.7586703415</v>
      </c>
    </row>
    <row r="2339" spans="11:11">
      <c r="K2339" s="373">
        <v>77879.823221329832</v>
      </c>
    </row>
    <row r="2340" spans="11:11">
      <c r="K2340" s="373">
        <v>1272201.8488113892</v>
      </c>
    </row>
    <row r="2341" spans="11:11">
      <c r="K2341" s="373">
        <v>-866777.24662867317</v>
      </c>
    </row>
    <row r="2342" spans="11:11">
      <c r="K2342" s="373">
        <v>-26458.422907536384</v>
      </c>
    </row>
    <row r="2343" spans="11:11">
      <c r="K2343" s="373">
        <v>1369958.3363893672</v>
      </c>
    </row>
    <row r="2344" spans="11:11">
      <c r="K2344" s="373">
        <v>-2892277.8145503784</v>
      </c>
    </row>
    <row r="2345" spans="11:11">
      <c r="K2345" s="373">
        <v>-892489.57798039366</v>
      </c>
    </row>
    <row r="2346" spans="11:11">
      <c r="K2346" s="373">
        <v>1358185.0922603889</v>
      </c>
    </row>
    <row r="2347" spans="11:11">
      <c r="K2347" s="373">
        <v>-1504692.2599842935</v>
      </c>
    </row>
    <row r="2348" spans="11:11">
      <c r="K2348" s="373">
        <v>-2063967.5377111125</v>
      </c>
    </row>
    <row r="2349" spans="11:11">
      <c r="K2349" s="373">
        <v>363818.84045448503</v>
      </c>
    </row>
    <row r="2350" spans="11:11">
      <c r="K2350" s="373">
        <v>89979.310136691201</v>
      </c>
    </row>
    <row r="2351" spans="11:11">
      <c r="K2351" s="373">
        <v>1458087.418099208</v>
      </c>
    </row>
    <row r="2352" spans="11:11">
      <c r="K2352" s="373">
        <v>-1325053.0567449089</v>
      </c>
    </row>
    <row r="2353" spans="11:11">
      <c r="K2353" s="373">
        <v>-490567.28440462425</v>
      </c>
    </row>
    <row r="2354" spans="11:11">
      <c r="K2354" s="373">
        <v>-2058402.4380731753</v>
      </c>
    </row>
    <row r="2355" spans="11:11">
      <c r="K2355" s="373">
        <v>767474.9484057033</v>
      </c>
    </row>
    <row r="2356" spans="11:11">
      <c r="K2356" s="373">
        <v>1319428.4165681412</v>
      </c>
    </row>
    <row r="2357" spans="11:11">
      <c r="K2357" s="373">
        <v>-1846246.6956561648</v>
      </c>
    </row>
    <row r="2358" spans="11:11">
      <c r="K2358" s="373">
        <v>3842888.5464077312</v>
      </c>
    </row>
    <row r="2359" spans="11:11">
      <c r="K2359" s="373">
        <v>-1203150.2106924625</v>
      </c>
    </row>
    <row r="2360" spans="11:11">
      <c r="K2360" s="373">
        <v>2943083.9109777426</v>
      </c>
    </row>
    <row r="2361" spans="11:11">
      <c r="K2361" s="373">
        <v>-524940.00385718653</v>
      </c>
    </row>
    <row r="2362" spans="11:11">
      <c r="K2362" s="373">
        <v>774155.24560237792</v>
      </c>
    </row>
    <row r="2363" spans="11:11">
      <c r="K2363" s="373">
        <v>-441363.83142764797</v>
      </c>
    </row>
    <row r="2364" spans="11:11">
      <c r="K2364" s="373">
        <v>-833329.59083010349</v>
      </c>
    </row>
    <row r="2365" spans="11:11">
      <c r="K2365" s="373">
        <v>-1678611.9150397948</v>
      </c>
    </row>
    <row r="2366" spans="11:11">
      <c r="K2366" s="373">
        <v>-1917596.8698123507</v>
      </c>
    </row>
    <row r="2367" spans="11:11">
      <c r="K2367" s="373">
        <v>-791106.11477622192</v>
      </c>
    </row>
    <row r="2368" spans="11:11">
      <c r="K2368" s="373">
        <v>2324607.992168406</v>
      </c>
    </row>
    <row r="2369" spans="11:11">
      <c r="K2369" s="373">
        <v>2379634.1096931547</v>
      </c>
    </row>
    <row r="2370" spans="11:11">
      <c r="K2370" s="373">
        <v>765059.43544964376</v>
      </c>
    </row>
    <row r="2371" spans="11:11">
      <c r="K2371" s="373">
        <v>-377530.97349102958</v>
      </c>
    </row>
    <row r="2372" spans="11:11">
      <c r="K2372" s="373">
        <v>2035156.8155582643</v>
      </c>
    </row>
    <row r="2373" spans="11:11">
      <c r="K2373" s="373">
        <v>605202.04934707726</v>
      </c>
    </row>
    <row r="2374" spans="11:11">
      <c r="K2374" s="373">
        <v>1514545.1631263278</v>
      </c>
    </row>
    <row r="2375" spans="11:11">
      <c r="K2375" s="373">
        <v>214179.31939072418</v>
      </c>
    </row>
    <row r="2376" spans="11:11">
      <c r="K2376" s="373">
        <v>3113801.6166840214</v>
      </c>
    </row>
    <row r="2377" spans="11:11">
      <c r="K2377" s="373">
        <v>1504550.3168655585</v>
      </c>
    </row>
    <row r="2378" spans="11:11">
      <c r="K2378" s="373">
        <v>2334291.9102276601</v>
      </c>
    </row>
    <row r="2379" spans="11:11">
      <c r="K2379" s="373">
        <v>-192235.46861734218</v>
      </c>
    </row>
    <row r="2380" spans="11:11">
      <c r="K2380" s="373">
        <v>-456220.89993859152</v>
      </c>
    </row>
    <row r="2381" spans="11:11">
      <c r="K2381" s="373">
        <v>1397636.6554036865</v>
      </c>
    </row>
    <row r="2382" spans="11:11">
      <c r="K2382" s="373">
        <v>2678968.0042128647</v>
      </c>
    </row>
    <row r="2383" spans="11:11">
      <c r="K2383" s="373">
        <v>3003754.341554719</v>
      </c>
    </row>
    <row r="2384" spans="11:11">
      <c r="K2384" s="373">
        <v>597029.79008143605</v>
      </c>
    </row>
    <row r="2385" spans="11:11">
      <c r="K2385" s="373">
        <v>-618314.08968675043</v>
      </c>
    </row>
    <row r="2386" spans="11:11">
      <c r="K2386" s="373">
        <v>-1451976.8715759586</v>
      </c>
    </row>
    <row r="2387" spans="11:11">
      <c r="K2387" s="373">
        <v>1606008.1731986657</v>
      </c>
    </row>
    <row r="2388" spans="11:11">
      <c r="K2388" s="373">
        <v>243901.06413874845</v>
      </c>
    </row>
    <row r="2389" spans="11:11">
      <c r="K2389" s="373">
        <v>1365399.3827182136</v>
      </c>
    </row>
    <row r="2390" spans="11:11">
      <c r="K2390" s="373">
        <v>5304451.7347790375</v>
      </c>
    </row>
    <row r="2391" spans="11:11">
      <c r="K2391" s="373">
        <v>3685852.4866892984</v>
      </c>
    </row>
    <row r="2392" spans="11:11">
      <c r="K2392" s="373">
        <v>2670987.7866864745</v>
      </c>
    </row>
    <row r="2393" spans="11:11">
      <c r="K2393" s="373">
        <v>2066267.4477111904</v>
      </c>
    </row>
    <row r="2394" spans="11:11">
      <c r="K2394" s="373">
        <v>1609208.7563535792</v>
      </c>
    </row>
    <row r="2395" spans="11:11">
      <c r="K2395" s="373">
        <v>-1338031.3797294104</v>
      </c>
    </row>
    <row r="2396" spans="11:11">
      <c r="K2396" s="373">
        <v>-752612.18626715546</v>
      </c>
    </row>
    <row r="2397" spans="11:11">
      <c r="K2397" s="373">
        <v>543626.43623311468</v>
      </c>
    </row>
    <row r="2398" spans="11:11">
      <c r="K2398" s="373">
        <v>2635945.2961085411</v>
      </c>
    </row>
    <row r="2399" spans="11:11">
      <c r="K2399" s="373">
        <v>823611.53215916106</v>
      </c>
    </row>
    <row r="2400" spans="11:11">
      <c r="K2400" s="373">
        <v>665486.96596124885</v>
      </c>
    </row>
    <row r="2401" spans="11:11">
      <c r="K2401" s="373">
        <v>182291.6560123947</v>
      </c>
    </row>
    <row r="2402" spans="11:11">
      <c r="K2402" s="373">
        <v>-1863066.7993485425</v>
      </c>
    </row>
    <row r="2403" spans="11:11">
      <c r="K2403" s="373">
        <v>-878157.11645855603</v>
      </c>
    </row>
    <row r="2404" spans="11:11">
      <c r="K2404" s="373">
        <v>214563.14373228187</v>
      </c>
    </row>
    <row r="2405" spans="11:11">
      <c r="K2405" s="373">
        <v>31731.876805041684</v>
      </c>
    </row>
    <row r="2406" spans="11:11">
      <c r="K2406" s="373">
        <v>1256174.7445647803</v>
      </c>
    </row>
    <row r="2407" spans="11:11">
      <c r="K2407" s="373">
        <v>-341856.3028544751</v>
      </c>
    </row>
    <row r="2408" spans="11:11">
      <c r="K2408" s="373">
        <v>-685576.9968047021</v>
      </c>
    </row>
    <row r="2409" spans="11:11">
      <c r="K2409" s="373">
        <v>961650.79716767487</v>
      </c>
    </row>
    <row r="2410" spans="11:11">
      <c r="K2410" s="373">
        <v>-1573939.7817775516</v>
      </c>
    </row>
    <row r="2411" spans="11:11">
      <c r="K2411" s="373">
        <v>-2742371.4315814674</v>
      </c>
    </row>
    <row r="2412" spans="11:11">
      <c r="K2412" s="373">
        <v>1718414.4312876391</v>
      </c>
    </row>
    <row r="2413" spans="11:11">
      <c r="K2413" s="373">
        <v>750251.75698998827</v>
      </c>
    </row>
    <row r="2414" spans="11:11">
      <c r="K2414" s="373">
        <v>-2361069.4360183305</v>
      </c>
    </row>
    <row r="2415" spans="11:11">
      <c r="K2415" s="373">
        <v>2215637.2458179127</v>
      </c>
    </row>
    <row r="2416" spans="11:11">
      <c r="K2416" s="373">
        <v>-745088.68383593415</v>
      </c>
    </row>
    <row r="2417" spans="11:11">
      <c r="K2417" s="373">
        <v>1793300.8475960142</v>
      </c>
    </row>
    <row r="2418" spans="11:11">
      <c r="K2418" s="373">
        <v>-1340413.3464047341</v>
      </c>
    </row>
    <row r="2419" spans="11:11">
      <c r="K2419" s="373">
        <v>455401.9924204119</v>
      </c>
    </row>
    <row r="2420" spans="11:11">
      <c r="K2420" s="373">
        <v>1596400.2284537291</v>
      </c>
    </row>
    <row r="2421" spans="11:11">
      <c r="K2421" s="373">
        <v>934779.77235056995</v>
      </c>
    </row>
    <row r="2422" spans="11:11">
      <c r="K2422" s="373">
        <v>1837825.3577382274</v>
      </c>
    </row>
    <row r="2423" spans="11:11">
      <c r="K2423" s="373">
        <v>-1256471.5608754153</v>
      </c>
    </row>
    <row r="2424" spans="11:11">
      <c r="K2424" s="373">
        <v>4983585.1907584807</v>
      </c>
    </row>
    <row r="2425" spans="11:11">
      <c r="K2425" s="373">
        <v>1278314.7802484438</v>
      </c>
    </row>
    <row r="2426" spans="11:11">
      <c r="K2426" s="373">
        <v>-1910575.4438354254</v>
      </c>
    </row>
    <row r="2427" spans="11:11">
      <c r="K2427" s="373">
        <v>-488006.35002243705</v>
      </c>
    </row>
    <row r="2428" spans="11:11">
      <c r="K2428" s="373">
        <v>-1377388.6992826597</v>
      </c>
    </row>
    <row r="2429" spans="11:11">
      <c r="K2429" s="373">
        <v>1223202.4907111202</v>
      </c>
    </row>
    <row r="2430" spans="11:11">
      <c r="K2430" s="373">
        <v>529991.2948054208</v>
      </c>
    </row>
    <row r="2431" spans="11:11">
      <c r="K2431" s="373">
        <v>1300697.2103554795</v>
      </c>
    </row>
    <row r="2432" spans="11:11">
      <c r="K2432" s="373">
        <v>2927624.14274986</v>
      </c>
    </row>
    <row r="2433" spans="11:11">
      <c r="K2433" s="373">
        <v>765332.57330999547</v>
      </c>
    </row>
    <row r="2434" spans="11:11">
      <c r="K2434" s="373">
        <v>934909.38818884804</v>
      </c>
    </row>
    <row r="2435" spans="11:11">
      <c r="K2435" s="373">
        <v>-206397.29978420516</v>
      </c>
    </row>
    <row r="2436" spans="11:11">
      <c r="K2436" s="373">
        <v>295115.55471463199</v>
      </c>
    </row>
    <row r="2437" spans="11:11">
      <c r="K2437" s="373">
        <v>1193845.6606523001</v>
      </c>
    </row>
    <row r="2438" spans="11:11">
      <c r="K2438" s="373">
        <v>520854.41977942619</v>
      </c>
    </row>
    <row r="2439" spans="11:11">
      <c r="K2439" s="373">
        <v>179435.94018820929</v>
      </c>
    </row>
    <row r="2440" spans="11:11">
      <c r="K2440" s="373">
        <v>620440.35455055186</v>
      </c>
    </row>
    <row r="2441" spans="11:11">
      <c r="K2441" s="373">
        <v>919690.014282068</v>
      </c>
    </row>
    <row r="2442" spans="11:11">
      <c r="K2442" s="373">
        <v>4131959.715703696</v>
      </c>
    </row>
    <row r="2443" spans="11:11">
      <c r="K2443" s="373">
        <v>-1212248.6182355578</v>
      </c>
    </row>
    <row r="2444" spans="11:11">
      <c r="K2444" s="373">
        <v>-318372.09844617778</v>
      </c>
    </row>
    <row r="2445" spans="11:11">
      <c r="K2445" s="373">
        <v>3151266.9226043122</v>
      </c>
    </row>
    <row r="2446" spans="11:11">
      <c r="K2446" s="373">
        <v>2204248.4217208419</v>
      </c>
    </row>
    <row r="2447" spans="11:11">
      <c r="K2447" s="373">
        <v>2335915.328464862</v>
      </c>
    </row>
    <row r="2448" spans="11:11">
      <c r="K2448" s="373">
        <v>-699857.60337488528</v>
      </c>
    </row>
    <row r="2449" spans="11:11">
      <c r="K2449" s="373">
        <v>-497338.15100119356</v>
      </c>
    </row>
    <row r="2450" spans="11:11">
      <c r="K2450" s="373">
        <v>940687.46450213785</v>
      </c>
    </row>
    <row r="2451" spans="11:11">
      <c r="K2451" s="373">
        <v>2654252.1175780147</v>
      </c>
    </row>
    <row r="2452" spans="11:11">
      <c r="K2452" s="373">
        <v>2984399.3399450425</v>
      </c>
    </row>
    <row r="2453" spans="11:11">
      <c r="K2453" s="373">
        <v>554755.49324054574</v>
      </c>
    </row>
    <row r="2454" spans="11:11">
      <c r="K2454" s="373">
        <v>-655898.40968476073</v>
      </c>
    </row>
    <row r="2455" spans="11:11">
      <c r="K2455" s="373">
        <v>1347151.7393464812</v>
      </c>
    </row>
    <row r="2456" spans="11:11">
      <c r="K2456" s="373">
        <v>-276476.06078663538</v>
      </c>
    </row>
    <row r="2457" spans="11:11">
      <c r="K2457" s="373">
        <v>1319058.7530927716</v>
      </c>
    </row>
    <row r="2458" spans="11:11">
      <c r="K2458" s="373">
        <v>459002.77343050553</v>
      </c>
    </row>
    <row r="2459" spans="11:11">
      <c r="K2459" s="373">
        <v>32246.305166797945</v>
      </c>
    </row>
    <row r="2460" spans="11:11">
      <c r="K2460" s="373">
        <v>-1323948.8782392321</v>
      </c>
    </row>
    <row r="2461" spans="11:11">
      <c r="K2461" s="373">
        <v>-1246135.662710655</v>
      </c>
    </row>
    <row r="2462" spans="11:11">
      <c r="K2462" s="373">
        <v>184399.07451849594</v>
      </c>
    </row>
    <row r="2463" spans="11:11">
      <c r="K2463" s="373">
        <v>-61667.251009547617</v>
      </c>
    </row>
    <row r="2464" spans="11:11">
      <c r="K2464" s="373">
        <v>-117708.91925868951</v>
      </c>
    </row>
    <row r="2465" spans="11:11">
      <c r="K2465" s="373">
        <v>-215446.22511486197</v>
      </c>
    </row>
    <row r="2466" spans="11:11">
      <c r="K2466" s="373">
        <v>-582977.24277860357</v>
      </c>
    </row>
    <row r="2467" spans="11:11">
      <c r="K2467" s="373">
        <v>-247320.51062423782</v>
      </c>
    </row>
    <row r="2468" spans="11:11">
      <c r="K2468" s="373">
        <v>1226165.5850260479</v>
      </c>
    </row>
    <row r="2469" spans="11:11">
      <c r="K2469" s="373">
        <v>-1668603.596709867</v>
      </c>
    </row>
    <row r="2470" spans="11:11">
      <c r="K2470" s="373">
        <v>2127380.4464580975</v>
      </c>
    </row>
    <row r="2471" spans="11:11">
      <c r="K2471" s="373">
        <v>-665854.39099699876</v>
      </c>
    </row>
    <row r="2472" spans="11:11">
      <c r="K2472" s="373">
        <v>-1685139.54789927</v>
      </c>
    </row>
    <row r="2473" spans="11:11">
      <c r="K2473" s="373">
        <v>1730605.5088513324</v>
      </c>
    </row>
    <row r="2474" spans="11:11">
      <c r="K2474" s="373">
        <v>292513.09482929134</v>
      </c>
    </row>
    <row r="2475" spans="11:11">
      <c r="K2475" s="373">
        <v>2384772.6793817719</v>
      </c>
    </row>
    <row r="2476" spans="11:11">
      <c r="K2476" s="373">
        <v>-2345285.8702097735</v>
      </c>
    </row>
    <row r="2477" spans="11:11">
      <c r="K2477" s="373">
        <v>-2618180.2620434142</v>
      </c>
    </row>
    <row r="2478" spans="11:11">
      <c r="K2478" s="373">
        <v>5265016.0087699126</v>
      </c>
    </row>
    <row r="2479" spans="11:11">
      <c r="K2479" s="373">
        <v>-91011.221792984987</v>
      </c>
    </row>
    <row r="2480" spans="11:11">
      <c r="K2480" s="373">
        <v>-1243914.4973185337</v>
      </c>
    </row>
    <row r="2481" spans="11:11">
      <c r="K2481" s="373">
        <v>1631837.8608796436</v>
      </c>
    </row>
    <row r="2482" spans="11:11">
      <c r="K2482" s="373">
        <v>983249.15179327619</v>
      </c>
    </row>
    <row r="2483" spans="11:11">
      <c r="K2483" s="373">
        <v>1292569.8990322154</v>
      </c>
    </row>
    <row r="2484" spans="11:11">
      <c r="K2484" s="373">
        <v>-362885.21438314859</v>
      </c>
    </row>
    <row r="2485" spans="11:11">
      <c r="K2485" s="373">
        <v>999892.48886690824</v>
      </c>
    </row>
    <row r="2486" spans="11:11">
      <c r="K2486" s="373">
        <v>-1507206.5824093169</v>
      </c>
    </row>
    <row r="2487" spans="11:11">
      <c r="K2487" s="373">
        <v>-2870862.4263908486</v>
      </c>
    </row>
    <row r="2488" spans="11:11">
      <c r="K2488" s="373">
        <v>35631.26950803888</v>
      </c>
    </row>
    <row r="2489" spans="11:11">
      <c r="K2489" s="373">
        <v>165941.22625852749</v>
      </c>
    </row>
    <row r="2490" spans="11:11">
      <c r="K2490" s="373">
        <v>312784.51571564074</v>
      </c>
    </row>
    <row r="2491" spans="11:11">
      <c r="K2491" s="373">
        <v>-209761.66095323279</v>
      </c>
    </row>
    <row r="2492" spans="11:11">
      <c r="K2492" s="373">
        <v>-1005373.6475024465</v>
      </c>
    </row>
    <row r="2493" spans="11:11">
      <c r="K2493" s="373">
        <v>-2519909.1927160956</v>
      </c>
    </row>
    <row r="2494" spans="11:11">
      <c r="K2494" s="373">
        <v>-401349.28760423954</v>
      </c>
    </row>
    <row r="2495" spans="11:11">
      <c r="K2495" s="373">
        <v>169508.87414082862</v>
      </c>
    </row>
    <row r="2496" spans="11:11">
      <c r="K2496" s="373">
        <v>383132.88616009499</v>
      </c>
    </row>
    <row r="2497" spans="11:11">
      <c r="K2497" s="373">
        <v>2429825.3606891986</v>
      </c>
    </row>
    <row r="2498" spans="11:11">
      <c r="K2498" s="373">
        <v>1368867.3054656989</v>
      </c>
    </row>
    <row r="2499" spans="11:11">
      <c r="K2499" s="373">
        <v>-1320657.2396027411</v>
      </c>
    </row>
    <row r="2500" spans="11:11">
      <c r="K2500" s="373">
        <v>2207878.3795817671</v>
      </c>
    </row>
    <row r="2501" spans="11:11">
      <c r="K2501" s="373">
        <v>-1995885.6294331418</v>
      </c>
    </row>
    <row r="2502" spans="11:11">
      <c r="K2502" s="373">
        <v>413324.7308413682</v>
      </c>
    </row>
    <row r="2503" spans="11:11">
      <c r="K2503" s="373">
        <v>-483941.17643270502</v>
      </c>
    </row>
    <row r="2504" spans="11:11">
      <c r="K2504" s="373">
        <v>2766641.4956426164</v>
      </c>
    </row>
    <row r="2505" spans="11:11">
      <c r="K2505" s="373">
        <v>2170851.8665516041</v>
      </c>
    </row>
    <row r="2506" spans="11:11">
      <c r="K2506" s="373">
        <v>1450891.0932254058</v>
      </c>
    </row>
    <row r="2507" spans="11:11">
      <c r="K2507" s="373">
        <v>-864659.65027299779</v>
      </c>
    </row>
    <row r="2508" spans="11:11">
      <c r="K2508" s="373">
        <v>3732338.9270663569</v>
      </c>
    </row>
    <row r="2509" spans="11:11">
      <c r="K2509" s="373">
        <v>2922523.2822391223</v>
      </c>
    </row>
    <row r="2510" spans="11:11">
      <c r="K2510" s="373">
        <v>590280.62399918982</v>
      </c>
    </row>
    <row r="2511" spans="11:11">
      <c r="K2511" s="373">
        <v>1914801.451215382</v>
      </c>
    </row>
    <row r="2512" spans="11:11">
      <c r="K2512" s="373">
        <v>982026.22656658967</v>
      </c>
    </row>
    <row r="2513" spans="11:11">
      <c r="K2513" s="373">
        <v>2933894.3236153228</v>
      </c>
    </row>
    <row r="2514" spans="11:11">
      <c r="K2514" s="373">
        <v>-1451644.4119777954</v>
      </c>
    </row>
    <row r="2515" spans="11:11">
      <c r="K2515" s="373">
        <v>204339.25436446979</v>
      </c>
    </row>
    <row r="2516" spans="11:11">
      <c r="K2516" s="373">
        <v>-81237.356953137554</v>
      </c>
    </row>
    <row r="2517" spans="11:11">
      <c r="K2517" s="373">
        <v>-1073772.144238014</v>
      </c>
    </row>
    <row r="2518" spans="11:11">
      <c r="K2518" s="373">
        <v>-2071126.9988641224</v>
      </c>
    </row>
    <row r="2519" spans="11:11">
      <c r="K2519" s="373">
        <v>525235.01578232762</v>
      </c>
    </row>
    <row r="2520" spans="11:11">
      <c r="K2520" s="373">
        <v>851552.77294843155</v>
      </c>
    </row>
    <row r="2521" spans="11:11">
      <c r="K2521" s="373">
        <v>-317767.75424092705</v>
      </c>
    </row>
    <row r="2522" spans="11:11">
      <c r="K2522" s="373">
        <v>888040.72255186201</v>
      </c>
    </row>
    <row r="2523" spans="11:11">
      <c r="K2523" s="373">
        <v>-557532.30942041276</v>
      </c>
    </row>
    <row r="2524" spans="11:11">
      <c r="K2524" s="373">
        <v>-793212.34892912779</v>
      </c>
    </row>
    <row r="2525" spans="11:11">
      <c r="K2525" s="373">
        <v>-1365275.4289906307</v>
      </c>
    </row>
    <row r="2526" spans="11:11">
      <c r="K2526" s="373">
        <v>-381820.28716354142</v>
      </c>
    </row>
    <row r="2527" spans="11:11">
      <c r="K2527" s="373">
        <v>-611025.28791678895</v>
      </c>
    </row>
    <row r="2528" spans="11:11">
      <c r="K2528" s="373">
        <v>1335604.839649244</v>
      </c>
    </row>
    <row r="2529" spans="11:11">
      <c r="K2529" s="373">
        <v>-103028.76953097573</v>
      </c>
    </row>
    <row r="2530" spans="11:11">
      <c r="K2530" s="373">
        <v>711790.81747660204</v>
      </c>
    </row>
    <row r="2531" spans="11:11">
      <c r="K2531" s="373">
        <v>-285323.12879537256</v>
      </c>
    </row>
    <row r="2532" spans="11:11">
      <c r="K2532" s="373">
        <v>2340005.1359500214</v>
      </c>
    </row>
    <row r="2533" spans="11:11">
      <c r="K2533" s="373">
        <v>-868487.35224572569</v>
      </c>
    </row>
    <row r="2534" spans="11:11">
      <c r="K2534" s="373">
        <v>987768.29380894103</v>
      </c>
    </row>
    <row r="2535" spans="11:11">
      <c r="K2535" s="373">
        <v>2103219.4800633332</v>
      </c>
    </row>
    <row r="2536" spans="11:11">
      <c r="K2536" s="373">
        <v>-1322887.8924848193</v>
      </c>
    </row>
    <row r="2537" spans="11:11">
      <c r="K2537" s="373">
        <v>-340943.37802717905</v>
      </c>
    </row>
    <row r="2538" spans="11:11">
      <c r="K2538" s="373">
        <v>-1629641.2538081964</v>
      </c>
    </row>
    <row r="2539" spans="11:11">
      <c r="K2539" s="373">
        <v>2290952.2334343148</v>
      </c>
    </row>
    <row r="2540" spans="11:11">
      <c r="K2540" s="373">
        <v>3100740.6143706404</v>
      </c>
    </row>
    <row r="2541" spans="11:11">
      <c r="K2541" s="373">
        <v>-181109.57302373485</v>
      </c>
    </row>
    <row r="2542" spans="11:11">
      <c r="K2542" s="373">
        <v>-690739.56945648906</v>
      </c>
    </row>
    <row r="2543" spans="11:11">
      <c r="K2543" s="373">
        <v>-1397592.9616214035</v>
      </c>
    </row>
    <row r="2544" spans="11:11">
      <c r="K2544" s="373">
        <v>-1874518.2829706413</v>
      </c>
    </row>
    <row r="2545" spans="11:11">
      <c r="K2545" s="373">
        <v>-1405936.6923362331</v>
      </c>
    </row>
    <row r="2546" spans="11:11">
      <c r="K2546" s="373">
        <v>1525449.8533428141</v>
      </c>
    </row>
    <row r="2547" spans="11:11">
      <c r="K2547" s="373">
        <v>2344891.1914232746</v>
      </c>
    </row>
    <row r="2548" spans="11:11">
      <c r="K2548" s="373">
        <v>-744639.50953663897</v>
      </c>
    </row>
    <row r="2549" spans="11:11">
      <c r="K2549" s="373">
        <v>1726276.2655190101</v>
      </c>
    </row>
    <row r="2550" spans="11:11">
      <c r="K2550" s="373">
        <v>-1181384.889136147</v>
      </c>
    </row>
    <row r="2551" spans="11:11">
      <c r="K2551" s="373">
        <v>2896649.3146191882</v>
      </c>
    </row>
    <row r="2552" spans="11:11">
      <c r="K2552" s="373">
        <v>2085886.8104454663</v>
      </c>
    </row>
    <row r="2553" spans="11:11">
      <c r="K2553" s="373">
        <v>-1270877.9848405519</v>
      </c>
    </row>
    <row r="2554" spans="11:11">
      <c r="K2554" s="373">
        <v>2445612.1596499337</v>
      </c>
    </row>
    <row r="2555" spans="11:11">
      <c r="K2555" s="373">
        <v>2739047.7445421135</v>
      </c>
    </row>
    <row r="2556" spans="11:11">
      <c r="K2556" s="373">
        <v>1158887.1021240319</v>
      </c>
    </row>
    <row r="2557" spans="11:11">
      <c r="K2557" s="373">
        <v>700206.35986489826</v>
      </c>
    </row>
    <row r="2558" spans="11:11">
      <c r="K2558" s="373">
        <v>-280755.05872083013</v>
      </c>
    </row>
    <row r="2559" spans="11:11">
      <c r="K2559" s="373">
        <v>1443016.5823982076</v>
      </c>
    </row>
    <row r="2560" spans="11:11">
      <c r="K2560" s="373">
        <v>183620.47114456911</v>
      </c>
    </row>
    <row r="2561" spans="11:11">
      <c r="K2561" s="373">
        <v>-387078.8747384015</v>
      </c>
    </row>
    <row r="2562" spans="11:11">
      <c r="K2562" s="373">
        <v>1671862.8315534208</v>
      </c>
    </row>
    <row r="2563" spans="11:11">
      <c r="K2563" s="373">
        <v>-69923.072997303912</v>
      </c>
    </row>
    <row r="2564" spans="11:11">
      <c r="K2564" s="373">
        <v>2038872.6790712534</v>
      </c>
    </row>
    <row r="2565" spans="11:11">
      <c r="K2565" s="373">
        <v>481832.79300744087</v>
      </c>
    </row>
    <row r="2566" spans="11:11">
      <c r="K2566" s="373">
        <v>-1703586.1029209339</v>
      </c>
    </row>
    <row r="2567" spans="11:11">
      <c r="K2567" s="373">
        <v>193705.28864651173</v>
      </c>
    </row>
    <row r="2568" spans="11:11">
      <c r="K2568" s="373">
        <v>160060.32515069656</v>
      </c>
    </row>
    <row r="2569" spans="11:11">
      <c r="K2569" s="373">
        <v>1592824.7426198584</v>
      </c>
    </row>
    <row r="2570" spans="11:11">
      <c r="K2570" s="373">
        <v>-1421639.1934601639</v>
      </c>
    </row>
    <row r="2571" spans="11:11">
      <c r="K2571" s="373">
        <v>1868077.7457969699</v>
      </c>
    </row>
    <row r="2572" spans="11:11">
      <c r="K2572" s="373">
        <v>1938972.6056613687</v>
      </c>
    </row>
    <row r="2573" spans="11:11">
      <c r="K2573" s="373">
        <v>2997304.5821320834</v>
      </c>
    </row>
    <row r="2574" spans="11:11">
      <c r="K2574" s="373">
        <v>1045716.8604867181</v>
      </c>
    </row>
    <row r="2575" spans="11:11">
      <c r="K2575" s="373">
        <v>-2085100.7770881455</v>
      </c>
    </row>
    <row r="2576" spans="11:11">
      <c r="K2576" s="373">
        <v>81700.821315452456</v>
      </c>
    </row>
    <row r="2577" spans="11:11">
      <c r="K2577" s="373">
        <v>2045722.2351410848</v>
      </c>
    </row>
    <row r="2578" spans="11:11">
      <c r="K2578" s="373">
        <v>629445.15569279366</v>
      </c>
    </row>
    <row r="2579" spans="11:11">
      <c r="K2579" s="373">
        <v>2227162.2907346599</v>
      </c>
    </row>
    <row r="2580" spans="11:11">
      <c r="K2580" s="373">
        <v>1454150.6628414735</v>
      </c>
    </row>
    <row r="2581" spans="11:11">
      <c r="K2581" s="373">
        <v>-64744.842148036929</v>
      </c>
    </row>
    <row r="2582" spans="11:11">
      <c r="K2582" s="373">
        <v>483502.15537667111</v>
      </c>
    </row>
    <row r="2583" spans="11:11">
      <c r="K2583" s="373">
        <v>1890014.8446959488</v>
      </c>
    </row>
    <row r="2584" spans="11:11">
      <c r="K2584" s="373">
        <v>2163428.733879948</v>
      </c>
    </row>
    <row r="2585" spans="11:11">
      <c r="K2585" s="373">
        <v>1701507.0235504697</v>
      </c>
    </row>
    <row r="2586" spans="11:11">
      <c r="K2586" s="373">
        <v>204148.55790556734</v>
      </c>
    </row>
    <row r="2587" spans="11:11">
      <c r="K2587" s="373">
        <v>-637629.84849094762</v>
      </c>
    </row>
    <row r="2588" spans="11:11">
      <c r="K2588" s="373">
        <v>51727.924626345048</v>
      </c>
    </row>
    <row r="2589" spans="11:11">
      <c r="K2589" s="373">
        <v>2944310.9084973065</v>
      </c>
    </row>
    <row r="2590" spans="11:11">
      <c r="K2590" s="373">
        <v>-1100093.3016402097</v>
      </c>
    </row>
    <row r="2591" spans="11:11">
      <c r="K2591" s="373">
        <v>417554.30602893862</v>
      </c>
    </row>
    <row r="2592" spans="11:11">
      <c r="K2592" s="373">
        <v>-540473.69869093294</v>
      </c>
    </row>
    <row r="2593" spans="11:11">
      <c r="K2593" s="373">
        <v>-921823.95563814871</v>
      </c>
    </row>
    <row r="2594" spans="11:11">
      <c r="K2594" s="373">
        <v>1839311.4355936025</v>
      </c>
    </row>
    <row r="2595" spans="11:11">
      <c r="K2595" s="373">
        <v>-381052.33124441304</v>
      </c>
    </row>
    <row r="2596" spans="11:11">
      <c r="K2596" s="373">
        <v>578430.76791775529</v>
      </c>
    </row>
    <row r="2597" spans="11:11">
      <c r="K2597" s="373">
        <v>1776515.0497074628</v>
      </c>
    </row>
    <row r="2598" spans="11:11">
      <c r="K2598" s="373">
        <v>-1639443.5621138676</v>
      </c>
    </row>
    <row r="2599" spans="11:11">
      <c r="K2599" s="373">
        <v>2944902.4313319931</v>
      </c>
    </row>
    <row r="2600" spans="11:11">
      <c r="K2600" s="373">
        <v>280924.71139919618</v>
      </c>
    </row>
    <row r="2601" spans="11:11">
      <c r="K2601" s="373">
        <v>2708123.065099665</v>
      </c>
    </row>
    <row r="2602" spans="11:11">
      <c r="K2602" s="373">
        <v>-1281659.2188050617</v>
      </c>
    </row>
    <row r="2603" spans="11:11">
      <c r="K2603" s="373">
        <v>-728088.70927303878</v>
      </c>
    </row>
    <row r="2604" spans="11:11">
      <c r="K2604" s="373">
        <v>-217070.63511104556</v>
      </c>
    </row>
    <row r="2605" spans="11:11">
      <c r="K2605" s="373">
        <v>528777.43177866586</v>
      </c>
    </row>
    <row r="2606" spans="11:11">
      <c r="K2606" s="373">
        <v>-841962.94412528921</v>
      </c>
    </row>
    <row r="2607" spans="11:11">
      <c r="K2607" s="373">
        <v>799767.46956623089</v>
      </c>
    </row>
    <row r="2608" spans="11:11">
      <c r="K2608" s="373">
        <v>-1467178.5030760744</v>
      </c>
    </row>
    <row r="2609" spans="11:11">
      <c r="K2609" s="373">
        <v>2252009.5029908074</v>
      </c>
    </row>
    <row r="2610" spans="11:11">
      <c r="K2610" s="373">
        <v>3231796.9344895631</v>
      </c>
    </row>
    <row r="2611" spans="11:11">
      <c r="K2611" s="373">
        <v>2036449.8397130009</v>
      </c>
    </row>
    <row r="2612" spans="11:11">
      <c r="K2612" s="373">
        <v>-2368415.2081159092</v>
      </c>
    </row>
    <row r="2613" spans="11:11">
      <c r="K2613" s="373">
        <v>1441355.8008789725</v>
      </c>
    </row>
    <row r="2614" spans="11:11">
      <c r="K2614" s="373">
        <v>6044358.8053268855</v>
      </c>
    </row>
    <row r="2615" spans="11:11">
      <c r="K2615" s="373">
        <v>169375.24213628727</v>
      </c>
    </row>
    <row r="2616" spans="11:11">
      <c r="K2616" s="373">
        <v>-1746438.1838661784</v>
      </c>
    </row>
    <row r="2617" spans="11:11">
      <c r="K2617" s="373">
        <v>-1410045.9068168453</v>
      </c>
    </row>
    <row r="2618" spans="11:11">
      <c r="K2618" s="373">
        <v>3003993.4895783747</v>
      </c>
    </row>
    <row r="2619" spans="11:11">
      <c r="K2619" s="373">
        <v>1222701.7511740604</v>
      </c>
    </row>
    <row r="2620" spans="11:11">
      <c r="K2620" s="373">
        <v>2714481.9294748632</v>
      </c>
    </row>
    <row r="2621" spans="11:11">
      <c r="K2621" s="373">
        <v>1051442.911008246</v>
      </c>
    </row>
    <row r="2622" spans="11:11">
      <c r="K2622" s="373">
        <v>301305.98083360284</v>
      </c>
    </row>
    <row r="2623" spans="11:11">
      <c r="K2623" s="373">
        <v>-2591989.1130644144</v>
      </c>
    </row>
    <row r="2624" spans="11:11">
      <c r="K2624" s="373">
        <v>-142005.39292054786</v>
      </c>
    </row>
    <row r="2625" spans="11:11">
      <c r="K2625" s="373">
        <v>-496673.77068450791</v>
      </c>
    </row>
    <row r="2626" spans="11:11">
      <c r="K2626" s="373">
        <v>-743646.18803937337</v>
      </c>
    </row>
    <row r="2627" spans="11:11">
      <c r="K2627" s="373">
        <v>-1064458.7568864445</v>
      </c>
    </row>
    <row r="2628" spans="11:11">
      <c r="K2628" s="373">
        <v>1423495.871382436</v>
      </c>
    </row>
    <row r="2629" spans="11:11">
      <c r="K2629" s="373">
        <v>654966.11978922249</v>
      </c>
    </row>
    <row r="2630" spans="11:11">
      <c r="K2630" s="373">
        <v>-1852232.3059226554</v>
      </c>
    </row>
    <row r="2631" spans="11:11">
      <c r="K2631" s="373">
        <v>898459.72674105712</v>
      </c>
    </row>
    <row r="2632" spans="11:11">
      <c r="K2632" s="373">
        <v>3001051.0984702744</v>
      </c>
    </row>
    <row r="2633" spans="11:11">
      <c r="K2633" s="373">
        <v>666502.75223784964</v>
      </c>
    </row>
    <row r="2634" spans="11:11">
      <c r="K2634" s="373">
        <v>1684681.5764509656</v>
      </c>
    </row>
    <row r="2635" spans="11:11">
      <c r="K2635" s="373">
        <v>-1876406.0764714307</v>
      </c>
    </row>
    <row r="2636" spans="11:11">
      <c r="K2636" s="373">
        <v>1986972.762812854</v>
      </c>
    </row>
    <row r="2637" spans="11:11">
      <c r="K2637" s="373">
        <v>-1869379.4054707459</v>
      </c>
    </row>
    <row r="2638" spans="11:11">
      <c r="K2638" s="373">
        <v>-172851.03879032913</v>
      </c>
    </row>
    <row r="2639" spans="11:11">
      <c r="K2639" s="373">
        <v>3225759.8960140962</v>
      </c>
    </row>
    <row r="2640" spans="11:11">
      <c r="K2640" s="373">
        <v>-523586.49683734542</v>
      </c>
    </row>
    <row r="2641" spans="11:11">
      <c r="K2641" s="373">
        <v>-278875.8187999567</v>
      </c>
    </row>
    <row r="2642" spans="11:11">
      <c r="K2642" s="373">
        <v>-249818.27411225322</v>
      </c>
    </row>
    <row r="2643" spans="11:11">
      <c r="K2643" s="373">
        <v>618435.37990307366</v>
      </c>
    </row>
    <row r="2644" spans="11:11">
      <c r="K2644" s="373">
        <v>1433456.2010854639</v>
      </c>
    </row>
    <row r="2645" spans="11:11">
      <c r="K2645" s="373">
        <v>-1723320.7272739017</v>
      </c>
    </row>
    <row r="2646" spans="11:11">
      <c r="K2646" s="373">
        <v>1999740.4406681715</v>
      </c>
    </row>
    <row r="2647" spans="11:11">
      <c r="K2647" s="373">
        <v>-265382.77961618849</v>
      </c>
    </row>
    <row r="2648" spans="11:11">
      <c r="K2648" s="373">
        <v>-216241.20600847155</v>
      </c>
    </row>
    <row r="2649" spans="11:11">
      <c r="K2649" s="373">
        <v>-793879.38493392069</v>
      </c>
    </row>
    <row r="2650" spans="11:11">
      <c r="K2650" s="373">
        <v>-2162596.6870950237</v>
      </c>
    </row>
    <row r="2651" spans="11:11">
      <c r="K2651" s="373">
        <v>2671475.8053564345</v>
      </c>
    </row>
    <row r="2652" spans="11:11">
      <c r="K2652" s="373">
        <v>-253280.69080878166</v>
      </c>
    </row>
    <row r="2653" spans="11:11">
      <c r="K2653" s="373">
        <v>-1444884.9069830126</v>
      </c>
    </row>
    <row r="2654" spans="11:11">
      <c r="K2654" s="373">
        <v>566.77033903170377</v>
      </c>
    </row>
    <row r="2655" spans="11:11">
      <c r="K2655" s="373">
        <v>368263.4214894867</v>
      </c>
    </row>
    <row r="2656" spans="11:11">
      <c r="K2656" s="373">
        <v>-3004800.5626717303</v>
      </c>
    </row>
    <row r="2657" spans="11:11">
      <c r="K2657" s="373">
        <v>-26240.923712753691</v>
      </c>
    </row>
    <row r="2658" spans="11:11">
      <c r="K2658" s="373">
        <v>-2741726.4000648772</v>
      </c>
    </row>
    <row r="2659" spans="11:11">
      <c r="K2659" s="373">
        <v>1525873.2113753648</v>
      </c>
    </row>
    <row r="2660" spans="11:11">
      <c r="K2660" s="373">
        <v>3799574.9120016396</v>
      </c>
    </row>
    <row r="2661" spans="11:11">
      <c r="K2661" s="373">
        <v>-1413416.1019316651</v>
      </c>
    </row>
    <row r="2662" spans="11:11">
      <c r="K2662" s="373">
        <v>-2264960.8929796466</v>
      </c>
    </row>
    <row r="2663" spans="11:11">
      <c r="K2663" s="373">
        <v>885885.81474087131</v>
      </c>
    </row>
    <row r="2664" spans="11:11">
      <c r="K2664" s="373">
        <v>590461.9809324129</v>
      </c>
    </row>
    <row r="2665" spans="11:11">
      <c r="K2665" s="373">
        <v>-1541002.1147728488</v>
      </c>
    </row>
    <row r="2666" spans="11:11">
      <c r="K2666" s="373">
        <v>965629.89832190773</v>
      </c>
    </row>
    <row r="2667" spans="11:11">
      <c r="K2667" s="373">
        <v>806223.44280603644</v>
      </c>
    </row>
    <row r="2668" spans="11:11">
      <c r="K2668" s="373">
        <v>-532761.55992750567</v>
      </c>
    </row>
    <row r="2669" spans="11:11">
      <c r="K2669" s="373">
        <v>1162838.8333693242</v>
      </c>
    </row>
    <row r="2670" spans="11:11">
      <c r="K2670" s="373">
        <v>973054.17276497162</v>
      </c>
    </row>
    <row r="2671" spans="11:11">
      <c r="K2671" s="373">
        <v>-87284.544206487481</v>
      </c>
    </row>
    <row r="2672" spans="11:11">
      <c r="K2672" s="373">
        <v>1207820.3347321141</v>
      </c>
    </row>
    <row r="2673" spans="11:11">
      <c r="K2673" s="373">
        <v>-357978.70634507481</v>
      </c>
    </row>
    <row r="2674" spans="11:11">
      <c r="K2674" s="373">
        <v>848240.17145368014</v>
      </c>
    </row>
    <row r="2675" spans="11:11">
      <c r="K2675" s="373">
        <v>-245666.2288643294</v>
      </c>
    </row>
    <row r="2676" spans="11:11">
      <c r="K2676" s="373">
        <v>1880613.0645358248</v>
      </c>
    </row>
    <row r="2677" spans="11:11">
      <c r="K2677" s="373">
        <v>-2409122.7319249352</v>
      </c>
    </row>
    <row r="2678" spans="11:11">
      <c r="K2678" s="373">
        <v>1092278.0617846178</v>
      </c>
    </row>
    <row r="2679" spans="11:11">
      <c r="K2679" s="373">
        <v>-113760.46714639105</v>
      </c>
    </row>
    <row r="2680" spans="11:11">
      <c r="K2680" s="373">
        <v>-130966.33840601495</v>
      </c>
    </row>
    <row r="2681" spans="11:11">
      <c r="K2681" s="373">
        <v>-307921.64178851293</v>
      </c>
    </row>
    <row r="2682" spans="11:11">
      <c r="K2682" s="373">
        <v>-1790314.7646892937</v>
      </c>
    </row>
    <row r="2683" spans="11:11">
      <c r="K2683" s="373">
        <v>1210465.8421810239</v>
      </c>
    </row>
    <row r="2684" spans="11:11">
      <c r="K2684" s="373">
        <v>-1329602.6802585875</v>
      </c>
    </row>
    <row r="2685" spans="11:11">
      <c r="K2685" s="373">
        <v>3005465.5528247571</v>
      </c>
    </row>
    <row r="2686" spans="11:11">
      <c r="K2686" s="373">
        <v>310263.97448124783</v>
      </c>
    </row>
    <row r="2687" spans="11:11">
      <c r="K2687" s="373">
        <v>1185255.3406540274</v>
      </c>
    </row>
    <row r="2688" spans="11:11">
      <c r="K2688" s="373">
        <v>-502477.95006419811</v>
      </c>
    </row>
    <row r="2689" spans="11:11">
      <c r="K2689" s="373">
        <v>2207812.3900221558</v>
      </c>
    </row>
    <row r="2690" spans="11:11">
      <c r="K2690" s="373">
        <v>1609251.7293845338</v>
      </c>
    </row>
    <row r="2691" spans="11:11">
      <c r="K2691" s="373">
        <v>2416116.4739883197</v>
      </c>
    </row>
    <row r="2692" spans="11:11">
      <c r="K2692" s="373">
        <v>-629039.07866052713</v>
      </c>
    </row>
    <row r="2693" spans="11:11">
      <c r="K2693" s="373">
        <v>-1367539.5382136225</v>
      </c>
    </row>
    <row r="2694" spans="11:11">
      <c r="K2694" s="373">
        <v>2187865.1600042209</v>
      </c>
    </row>
    <row r="2695" spans="11:11">
      <c r="K2695" s="373">
        <v>-1167877.5078862314</v>
      </c>
    </row>
    <row r="2696" spans="11:11">
      <c r="K2696" s="373">
        <v>-556070.0607262539</v>
      </c>
    </row>
    <row r="2697" spans="11:11">
      <c r="K2697" s="373">
        <v>-1919020.2753225421</v>
      </c>
    </row>
    <row r="2698" spans="11:11">
      <c r="K2698" s="373">
        <v>825475.49588157306</v>
      </c>
    </row>
    <row r="2699" spans="11:11">
      <c r="K2699" s="373">
        <v>887166.02742915391</v>
      </c>
    </row>
    <row r="2700" spans="11:11">
      <c r="K2700" s="373">
        <v>-169492.24501978024</v>
      </c>
    </row>
    <row r="2701" spans="11:11">
      <c r="K2701" s="373">
        <v>510337.25722219306</v>
      </c>
    </row>
    <row r="2702" spans="11:11">
      <c r="K2702" s="373">
        <v>2277864.9122053673</v>
      </c>
    </row>
    <row r="2703" spans="11:11">
      <c r="K2703" s="373">
        <v>2407951.398794394</v>
      </c>
    </row>
    <row r="2704" spans="11:11">
      <c r="K2704" s="373">
        <v>-1176504.6412984815</v>
      </c>
    </row>
    <row r="2705" spans="11:11">
      <c r="K2705" s="373">
        <v>-180934.98544200836</v>
      </c>
    </row>
    <row r="2706" spans="11:11">
      <c r="K2706" s="373">
        <v>-1044650.4510925665</v>
      </c>
    </row>
    <row r="2707" spans="11:11">
      <c r="K2707" s="373">
        <v>1372154.6546845606</v>
      </c>
    </row>
    <row r="2708" spans="11:11">
      <c r="K2708" s="373">
        <v>1534859.1930629106</v>
      </c>
    </row>
    <row r="2709" spans="11:11">
      <c r="K2709" s="373">
        <v>-832393.71332723217</v>
      </c>
    </row>
    <row r="2710" spans="11:11">
      <c r="K2710" s="373">
        <v>-2296027.414580137</v>
      </c>
    </row>
    <row r="2711" spans="11:11">
      <c r="K2711" s="373">
        <v>-614270.79732059676</v>
      </c>
    </row>
    <row r="2712" spans="11:11">
      <c r="K2712" s="373">
        <v>-1690419.7361442223</v>
      </c>
    </row>
    <row r="2713" spans="11:11">
      <c r="K2713" s="373">
        <v>1293430.8974681643</v>
      </c>
    </row>
    <row r="2714" spans="11:11">
      <c r="K2714" s="373">
        <v>420410.43031104258</v>
      </c>
    </row>
    <row r="2715" spans="11:11">
      <c r="K2715" s="373">
        <v>2252577.022701689</v>
      </c>
    </row>
    <row r="2716" spans="11:11">
      <c r="K2716" s="373">
        <v>-1112436.1287219399</v>
      </c>
    </row>
    <row r="2717" spans="11:11">
      <c r="K2717" s="373">
        <v>-861029.99747304793</v>
      </c>
    </row>
    <row r="2718" spans="11:11">
      <c r="K2718" s="373">
        <v>-195536.45648982003</v>
      </c>
    </row>
    <row r="2719" spans="11:11">
      <c r="K2719" s="373">
        <v>-145215.75354993134</v>
      </c>
    </row>
    <row r="2720" spans="11:11">
      <c r="K2720" s="373">
        <v>941970.42003075243</v>
      </c>
    </row>
    <row r="2721" spans="11:11">
      <c r="K2721" s="373">
        <v>-1981364.2994129676</v>
      </c>
    </row>
    <row r="2722" spans="11:11">
      <c r="K2722" s="373">
        <v>2366943.7405017056</v>
      </c>
    </row>
    <row r="2723" spans="11:11">
      <c r="K2723" s="373">
        <v>-1309759.557417565</v>
      </c>
    </row>
    <row r="2724" spans="11:11">
      <c r="K2724" s="373">
        <v>986648.21970269992</v>
      </c>
    </row>
    <row r="2725" spans="11:11">
      <c r="K2725" s="373">
        <v>1450856.1660544255</v>
      </c>
    </row>
    <row r="2726" spans="11:11">
      <c r="K2726" s="373">
        <v>-811231.58513239142</v>
      </c>
    </row>
    <row r="2727" spans="11:11">
      <c r="K2727" s="373">
        <v>1454103.7060266559</v>
      </c>
    </row>
    <row r="2728" spans="11:11">
      <c r="K2728" s="373">
        <v>1207255.1394576703</v>
      </c>
    </row>
    <row r="2729" spans="11:11">
      <c r="K2729" s="373">
        <v>2046587.8300438866</v>
      </c>
    </row>
    <row r="2730" spans="11:11">
      <c r="K2730" s="373">
        <v>594751.01317704166</v>
      </c>
    </row>
    <row r="2731" spans="11:11">
      <c r="K2731" s="373">
        <v>2134122.0006795079</v>
      </c>
    </row>
    <row r="2732" spans="11:11">
      <c r="K2732" s="373">
        <v>576915.23679266707</v>
      </c>
    </row>
    <row r="2733" spans="11:11">
      <c r="K2733" s="373">
        <v>-1713420.0363070143</v>
      </c>
    </row>
    <row r="2734" spans="11:11">
      <c r="K2734" s="373">
        <v>-321926.58664927888</v>
      </c>
    </row>
    <row r="2735" spans="11:11">
      <c r="K2735" s="373">
        <v>1114434.7145585299</v>
      </c>
    </row>
    <row r="2736" spans="11:11">
      <c r="K2736" s="373">
        <v>577865.45795310684</v>
      </c>
    </row>
    <row r="2737" spans="11:11">
      <c r="K2737" s="373">
        <v>1703505.5396381833</v>
      </c>
    </row>
    <row r="2738" spans="11:11">
      <c r="K2738" s="373">
        <v>-142912.09682963323</v>
      </c>
    </row>
    <row r="2739" spans="11:11">
      <c r="K2739" s="373">
        <v>3705645.326086334</v>
      </c>
    </row>
    <row r="2740" spans="11:11">
      <c r="K2740" s="373">
        <v>1519778.7168013158</v>
      </c>
    </row>
    <row r="2741" spans="11:11">
      <c r="K2741" s="373">
        <v>-618548.2975993671</v>
      </c>
    </row>
    <row r="2742" spans="11:11">
      <c r="K2742" s="373">
        <v>3345004.0586456209</v>
      </c>
    </row>
    <row r="2743" spans="11:11">
      <c r="K2743" s="373">
        <v>2475353.0813155733</v>
      </c>
    </row>
    <row r="2744" spans="11:11">
      <c r="K2744" s="373">
        <v>-407683.40313023562</v>
      </c>
    </row>
    <row r="2745" spans="11:11">
      <c r="K2745" s="373">
        <v>2074445.8703655207</v>
      </c>
    </row>
    <row r="2746" spans="11:11">
      <c r="K2746" s="373">
        <v>921228.57127514877</v>
      </c>
    </row>
    <row r="2747" spans="11:11">
      <c r="K2747" s="373">
        <v>1174307.229999576</v>
      </c>
    </row>
    <row r="2748" spans="11:11">
      <c r="K2748" s="373">
        <v>414627.6451669347</v>
      </c>
    </row>
    <row r="2749" spans="11:11">
      <c r="K2749" s="373">
        <v>555191.77119831392</v>
      </c>
    </row>
    <row r="2750" spans="11:11">
      <c r="K2750" s="373">
        <v>-272911.29517291789</v>
      </c>
    </row>
    <row r="2751" spans="11:11">
      <c r="K2751" s="373">
        <v>-1112430.6203599225</v>
      </c>
    </row>
    <row r="2752" spans="11:11">
      <c r="K2752" s="373">
        <v>1823786.7836721621</v>
      </c>
    </row>
    <row r="2753" spans="11:11">
      <c r="K2753" s="373">
        <v>1918392.9873396966</v>
      </c>
    </row>
    <row r="2754" spans="11:11">
      <c r="K2754" s="373">
        <v>804621.36387311085</v>
      </c>
    </row>
    <row r="2755" spans="11:11">
      <c r="K2755" s="373">
        <v>-704193.33657337469</v>
      </c>
    </row>
    <row r="2756" spans="11:11">
      <c r="K2756" s="373">
        <v>681473.82745775511</v>
      </c>
    </row>
    <row r="2757" spans="11:11">
      <c r="K2757" s="373">
        <v>-176158.98340639472</v>
      </c>
    </row>
    <row r="2758" spans="11:11">
      <c r="K2758" s="373">
        <v>1532902.5948061806</v>
      </c>
    </row>
    <row r="2759" spans="11:11">
      <c r="K2759" s="373">
        <v>3242051.9553232854</v>
      </c>
    </row>
    <row r="2760" spans="11:11">
      <c r="K2760" s="373">
        <v>-435432.00123802922</v>
      </c>
    </row>
    <row r="2761" spans="11:11">
      <c r="K2761" s="373">
        <v>2344857.5744747659</v>
      </c>
    </row>
    <row r="2762" spans="11:11">
      <c r="K2762" s="373">
        <v>165770.70156430034</v>
      </c>
    </row>
    <row r="2763" spans="11:11">
      <c r="K2763" s="373">
        <v>2766560.0162564712</v>
      </c>
    </row>
    <row r="2764" spans="11:11">
      <c r="K2764" s="373">
        <v>-88620.68154556863</v>
      </c>
    </row>
    <row r="2765" spans="11:11">
      <c r="K2765" s="373">
        <v>-96457.085052638082</v>
      </c>
    </row>
    <row r="2766" spans="11:11">
      <c r="K2766" s="373">
        <v>238310.55653152568</v>
      </c>
    </row>
    <row r="2767" spans="11:11">
      <c r="K2767" s="373">
        <v>330608.31557336031</v>
      </c>
    </row>
    <row r="2768" spans="11:11">
      <c r="K2768" s="373">
        <v>1158578.1954172438</v>
      </c>
    </row>
    <row r="2769" spans="11:11">
      <c r="K2769" s="373">
        <v>-113319.66882758099</v>
      </c>
    </row>
    <row r="2770" spans="11:11">
      <c r="K2770" s="373">
        <v>-272468.82648342801</v>
      </c>
    </row>
    <row r="2771" spans="11:11">
      <c r="K2771" s="373">
        <v>-653804.32392231165</v>
      </c>
    </row>
    <row r="2772" spans="11:11">
      <c r="K2772" s="373">
        <v>1258050.6437260045</v>
      </c>
    </row>
    <row r="2773" spans="11:11">
      <c r="K2773" s="373">
        <v>866928.77888713474</v>
      </c>
    </row>
    <row r="2774" spans="11:11">
      <c r="K2774" s="373">
        <v>-397180.9410995231</v>
      </c>
    </row>
    <row r="2775" spans="11:11">
      <c r="K2775" s="373">
        <v>12455.188569883816</v>
      </c>
    </row>
    <row r="2776" spans="11:11">
      <c r="K2776" s="373">
        <v>2069546.3500826566</v>
      </c>
    </row>
    <row r="2777" spans="11:11">
      <c r="K2777" s="373">
        <v>-80116.41048665694</v>
      </c>
    </row>
    <row r="2778" spans="11:11">
      <c r="K2778" s="373">
        <v>-943248.87654346577</v>
      </c>
    </row>
    <row r="2779" spans="11:11">
      <c r="K2779" s="373">
        <v>1437391.263339937</v>
      </c>
    </row>
    <row r="2780" spans="11:11">
      <c r="K2780" s="373">
        <v>120742.52813528967</v>
      </c>
    </row>
    <row r="2781" spans="11:11">
      <c r="K2781" s="373">
        <v>-1032758.009133694</v>
      </c>
    </row>
    <row r="2782" spans="11:11">
      <c r="K2782" s="373">
        <v>2804400.6087873261</v>
      </c>
    </row>
    <row r="2783" spans="11:11">
      <c r="K2783" s="373">
        <v>-447150.06472071819</v>
      </c>
    </row>
    <row r="2784" spans="11:11">
      <c r="K2784" s="373">
        <v>-2260131.6835757913</v>
      </c>
    </row>
    <row r="2785" spans="11:11">
      <c r="K2785" s="373">
        <v>710727.89228384779</v>
      </c>
    </row>
    <row r="2786" spans="11:11">
      <c r="K2786" s="373">
        <v>-715815.92799515219</v>
      </c>
    </row>
    <row r="2787" spans="11:11">
      <c r="K2787" s="373">
        <v>1236086.0874157429</v>
      </c>
    </row>
    <row r="2788" spans="11:11">
      <c r="K2788" s="373">
        <v>1533742.9746766731</v>
      </c>
    </row>
    <row r="2789" spans="11:11">
      <c r="K2789" s="373">
        <v>624067.34572371305</v>
      </c>
    </row>
    <row r="2790" spans="11:11">
      <c r="K2790" s="373">
        <v>-77434.283991567092</v>
      </c>
    </row>
    <row r="2791" spans="11:11">
      <c r="K2791" s="373">
        <v>1512977.9815572624</v>
      </c>
    </row>
    <row r="2792" spans="11:11">
      <c r="K2792" s="373">
        <v>970942.94876391185</v>
      </c>
    </row>
    <row r="2793" spans="11:11">
      <c r="K2793" s="373">
        <v>1667906.9167524672</v>
      </c>
    </row>
    <row r="2794" spans="11:11">
      <c r="K2794" s="373">
        <v>2838720.4505642485</v>
      </c>
    </row>
    <row r="2795" spans="11:11">
      <c r="K2795" s="373">
        <v>-244425.30541267409</v>
      </c>
    </row>
    <row r="2796" spans="11:11">
      <c r="K2796" s="373">
        <v>-2196456.3761226363</v>
      </c>
    </row>
    <row r="2797" spans="11:11">
      <c r="K2797" s="373">
        <v>1533802.438711412</v>
      </c>
    </row>
    <row r="2798" spans="11:11">
      <c r="K2798" s="373">
        <v>-550492.08433865313</v>
      </c>
    </row>
    <row r="2799" spans="11:11">
      <c r="K2799" s="373">
        <v>-394173.57703937683</v>
      </c>
    </row>
    <row r="2800" spans="11:11">
      <c r="K2800" s="373">
        <v>-959116.53875455586</v>
      </c>
    </row>
    <row r="2801" spans="11:11">
      <c r="K2801" s="373">
        <v>2973797.5294959797</v>
      </c>
    </row>
    <row r="2802" spans="11:11">
      <c r="K2802" s="373">
        <v>-841665.96893767081</v>
      </c>
    </row>
    <row r="2803" spans="11:11">
      <c r="K2803" s="373">
        <v>1287296.6624301558</v>
      </c>
    </row>
    <row r="2804" spans="11:11">
      <c r="K2804" s="373">
        <v>-1270029.7350393324</v>
      </c>
    </row>
    <row r="2805" spans="11:11">
      <c r="K2805" s="373">
        <v>2020210.7528737036</v>
      </c>
    </row>
    <row r="2806" spans="11:11">
      <c r="K2806" s="373">
        <v>-75725.653782092966</v>
      </c>
    </row>
    <row r="2807" spans="11:11">
      <c r="K2807" s="373">
        <v>1656349.3309267617</v>
      </c>
    </row>
    <row r="2808" spans="11:11">
      <c r="K2808" s="373">
        <v>-979549.24117680453</v>
      </c>
    </row>
    <row r="2809" spans="11:11">
      <c r="K2809" s="373">
        <v>54784.027799634961</v>
      </c>
    </row>
    <row r="2810" spans="11:11">
      <c r="K2810" s="373">
        <v>-490094.33414009097</v>
      </c>
    </row>
    <row r="2811" spans="11:11">
      <c r="K2811" s="373">
        <v>1374975.044738597</v>
      </c>
    </row>
    <row r="2812" spans="11:11">
      <c r="K2812" s="373">
        <v>914764.22824423411</v>
      </c>
    </row>
    <row r="2813" spans="11:11">
      <c r="K2813" s="373">
        <v>-2015720.7115079761</v>
      </c>
    </row>
    <row r="2814" spans="11:11">
      <c r="K2814" s="373">
        <v>-87400.26859800634</v>
      </c>
    </row>
    <row r="2815" spans="11:11">
      <c r="K2815" s="373">
        <v>-1065862.9397486977</v>
      </c>
    </row>
    <row r="2816" spans="11:11">
      <c r="K2816" s="373">
        <v>265899.1567729637</v>
      </c>
    </row>
    <row r="2817" spans="11:11">
      <c r="K2817" s="373">
        <v>-672850.08091834118</v>
      </c>
    </row>
    <row r="2818" spans="11:11">
      <c r="K2818" s="373">
        <v>-815728.51363653422</v>
      </c>
    </row>
    <row r="2819" spans="11:11">
      <c r="K2819" s="373">
        <v>-1276864.0023349263</v>
      </c>
    </row>
    <row r="2820" spans="11:11">
      <c r="K2820" s="373">
        <v>80766.342291664798</v>
      </c>
    </row>
    <row r="2821" spans="11:11">
      <c r="K2821" s="373">
        <v>-203607.62753543607</v>
      </c>
    </row>
    <row r="2822" spans="11:11">
      <c r="K2822" s="373">
        <v>-1223169.6294492378</v>
      </c>
    </row>
    <row r="2823" spans="11:11">
      <c r="K2823" s="373">
        <v>-2024594.5296904843</v>
      </c>
    </row>
    <row r="2824" spans="11:11">
      <c r="K2824" s="373">
        <v>562430.91524141817</v>
      </c>
    </row>
    <row r="2825" spans="11:11">
      <c r="K2825" s="373">
        <v>301665.87362896884</v>
      </c>
    </row>
    <row r="2826" spans="11:11">
      <c r="K2826" s="373">
        <v>2429537.7979861088</v>
      </c>
    </row>
    <row r="2827" spans="11:11">
      <c r="K2827" s="373">
        <v>448810.11559157679</v>
      </c>
    </row>
    <row r="2828" spans="11:11">
      <c r="K2828" s="373">
        <v>-675533.40618723829</v>
      </c>
    </row>
    <row r="2829" spans="11:11">
      <c r="K2829" s="373">
        <v>-222935.95001728181</v>
      </c>
    </row>
    <row r="2830" spans="11:11">
      <c r="K2830" s="373">
        <v>-1356356.4605923481</v>
      </c>
    </row>
    <row r="2831" spans="11:11">
      <c r="K2831" s="373">
        <v>181393.25427352265</v>
      </c>
    </row>
    <row r="2832" spans="11:11">
      <c r="K2832" s="373">
        <v>1058009.1623094587</v>
      </c>
    </row>
    <row r="2833" spans="11:11">
      <c r="K2833" s="373">
        <v>4455658.4062844263</v>
      </c>
    </row>
    <row r="2834" spans="11:11">
      <c r="K2834" s="373">
        <v>807618.27371884999</v>
      </c>
    </row>
    <row r="2835" spans="11:11">
      <c r="K2835" s="373">
        <v>-367986.47075433214</v>
      </c>
    </row>
    <row r="2836" spans="11:11">
      <c r="K2836" s="373">
        <v>-203856.43015247886</v>
      </c>
    </row>
    <row r="2837" spans="11:11">
      <c r="K2837" s="373">
        <v>-2676064.2274201703</v>
      </c>
    </row>
    <row r="2838" spans="11:11">
      <c r="K2838" s="373">
        <v>965402.8170790046</v>
      </c>
    </row>
    <row r="2839" spans="11:11">
      <c r="K2839" s="373">
        <v>2066331.422278357</v>
      </c>
    </row>
    <row r="2840" spans="11:11">
      <c r="K2840" s="373">
        <v>-1365753.3070983682</v>
      </c>
    </row>
    <row r="2841" spans="11:11">
      <c r="K2841" s="373">
        <v>125475.38407246396</v>
      </c>
    </row>
    <row r="2842" spans="11:11">
      <c r="K2842" s="373">
        <v>-2048709.3228088291</v>
      </c>
    </row>
    <row r="2843" spans="11:11">
      <c r="K2843" s="373">
        <v>2228275.7463838682</v>
      </c>
    </row>
    <row r="2844" spans="11:11">
      <c r="K2844" s="373">
        <v>3142487.0389707517</v>
      </c>
    </row>
    <row r="2845" spans="11:11">
      <c r="K2845" s="373">
        <v>-240113.78265755554</v>
      </c>
    </row>
    <row r="2846" spans="11:11">
      <c r="K2846" s="373">
        <v>-991499.32304355083</v>
      </c>
    </row>
    <row r="2847" spans="11:11">
      <c r="K2847" s="373">
        <v>-2757605.5432867659</v>
      </c>
    </row>
    <row r="2848" spans="11:11">
      <c r="K2848" s="373">
        <v>30942.072670416906</v>
      </c>
    </row>
    <row r="2849" spans="11:11">
      <c r="K2849" s="373">
        <v>282463.24583951803</v>
      </c>
    </row>
    <row r="2850" spans="11:11">
      <c r="K2850" s="373">
        <v>1115039.1138100184</v>
      </c>
    </row>
    <row r="2851" spans="11:11">
      <c r="K2851" s="373">
        <v>3095415.0010818802</v>
      </c>
    </row>
    <row r="2852" spans="11:11">
      <c r="K2852" s="373">
        <v>2449365.0684178267</v>
      </c>
    </row>
    <row r="2853" spans="11:11">
      <c r="K2853" s="373">
        <v>1917765.3954908077</v>
      </c>
    </row>
    <row r="2854" spans="11:11">
      <c r="K2854" s="373">
        <v>1985232.5971577016</v>
      </c>
    </row>
    <row r="2855" spans="11:11">
      <c r="K2855" s="373">
        <v>-211942.84655784676</v>
      </c>
    </row>
    <row r="2856" spans="11:11">
      <c r="K2856" s="373">
        <v>2413273.229410179</v>
      </c>
    </row>
    <row r="2857" spans="11:11">
      <c r="K2857" s="373">
        <v>-277540.666339444</v>
      </c>
    </row>
    <row r="2858" spans="11:11">
      <c r="K2858" s="373">
        <v>-1842430.7650028816</v>
      </c>
    </row>
    <row r="2859" spans="11:11">
      <c r="K2859" s="373">
        <v>-594995.19595764065</v>
      </c>
    </row>
    <row r="2860" spans="11:11">
      <c r="K2860" s="373">
        <v>2241275.2949446458</v>
      </c>
    </row>
    <row r="2861" spans="11:11">
      <c r="K2861" s="373">
        <v>-739042.60164554417</v>
      </c>
    </row>
    <row r="2862" spans="11:11">
      <c r="K2862" s="373">
        <v>1367369.7875752209</v>
      </c>
    </row>
    <row r="2863" spans="11:11">
      <c r="K2863" s="373">
        <v>1863154.2609546336</v>
      </c>
    </row>
    <row r="2864" spans="11:11">
      <c r="K2864" s="373">
        <v>-2566051.1119690165</v>
      </c>
    </row>
    <row r="2865" spans="11:11">
      <c r="K2865" s="373">
        <v>-883049.24591125513</v>
      </c>
    </row>
    <row r="2866" spans="11:11">
      <c r="K2866" s="373">
        <v>452620.62135341344</v>
      </c>
    </row>
    <row r="2867" spans="11:11">
      <c r="K2867" s="373">
        <v>-1318306.5288673365</v>
      </c>
    </row>
    <row r="2868" spans="11:11">
      <c r="K2868" s="373">
        <v>2011383.6027429847</v>
      </c>
    </row>
    <row r="2869" spans="11:11">
      <c r="K2869" s="373">
        <v>2808200.2680698065</v>
      </c>
    </row>
    <row r="2870" spans="11:11">
      <c r="K2870" s="373">
        <v>255497.81676995941</v>
      </c>
    </row>
    <row r="2871" spans="11:11">
      <c r="K2871" s="373">
        <v>-1047892.873669135</v>
      </c>
    </row>
    <row r="2872" spans="11:11">
      <c r="K2872" s="373">
        <v>-1798989.1609908941</v>
      </c>
    </row>
    <row r="2873" spans="11:11">
      <c r="K2873" s="373">
        <v>2379653.0810052836</v>
      </c>
    </row>
    <row r="2874" spans="11:11">
      <c r="K2874" s="373">
        <v>-524300.48245340539</v>
      </c>
    </row>
    <row r="2875" spans="11:11">
      <c r="K2875" s="373">
        <v>1346402.0364504356</v>
      </c>
    </row>
    <row r="2876" spans="11:11">
      <c r="K2876" s="373">
        <v>390496.28604441648</v>
      </c>
    </row>
    <row r="2877" spans="11:11">
      <c r="K2877" s="373">
        <v>-1797006.5210746177</v>
      </c>
    </row>
    <row r="2878" spans="11:11">
      <c r="K2878" s="373">
        <v>181260.72554985364</v>
      </c>
    </row>
    <row r="2879" spans="11:11">
      <c r="K2879" s="373">
        <v>-1127089.099802264</v>
      </c>
    </row>
    <row r="2880" spans="11:11">
      <c r="K2880" s="373">
        <v>228926.34544973494</v>
      </c>
    </row>
    <row r="2881" spans="11:11">
      <c r="K2881" s="373">
        <v>-470090.0888685151</v>
      </c>
    </row>
    <row r="2882" spans="11:11">
      <c r="K2882" s="373">
        <v>-868204.40090363123</v>
      </c>
    </row>
    <row r="2883" spans="11:11">
      <c r="K2883" s="373">
        <v>-1035847.8884553</v>
      </c>
    </row>
    <row r="2884" spans="11:11">
      <c r="K2884" s="373">
        <v>34676.083714407636</v>
      </c>
    </row>
    <row r="2885" spans="11:11">
      <c r="K2885" s="373">
        <v>-248585.51270524738</v>
      </c>
    </row>
    <row r="2886" spans="11:11">
      <c r="K2886" s="373">
        <v>-1278907.546061805</v>
      </c>
    </row>
    <row r="2887" spans="11:11">
      <c r="K2887" s="373">
        <v>-1785573.9586039002</v>
      </c>
    </row>
    <row r="2888" spans="11:11">
      <c r="K2888" s="373">
        <v>754123.064683859</v>
      </c>
    </row>
    <row r="2889" spans="11:11">
      <c r="K2889" s="373">
        <v>1762771.7964870778</v>
      </c>
    </row>
    <row r="2890" spans="11:11">
      <c r="K2890" s="373">
        <v>-71223.735225792043</v>
      </c>
    </row>
    <row r="2891" spans="11:11">
      <c r="K2891" s="373">
        <v>728052.48227781453</v>
      </c>
    </row>
    <row r="2892" spans="11:11">
      <c r="K2892" s="373">
        <v>-728406.52555897518</v>
      </c>
    </row>
    <row r="2893" spans="11:11">
      <c r="K2893" s="373">
        <v>1052338.9065230994</v>
      </c>
    </row>
    <row r="2894" spans="11:11">
      <c r="K2894" s="373">
        <v>587645.17205735645</v>
      </c>
    </row>
    <row r="2895" spans="11:11">
      <c r="K2895" s="373">
        <v>1213301.4949710399</v>
      </c>
    </row>
    <row r="2896" spans="11:11">
      <c r="K2896" s="373">
        <v>-27724.850280555896</v>
      </c>
    </row>
    <row r="2897" spans="11:11">
      <c r="K2897" s="373">
        <v>2163465.634168054</v>
      </c>
    </row>
    <row r="2898" spans="11:11">
      <c r="K2898" s="373">
        <v>945776.6658842105</v>
      </c>
    </row>
    <row r="2899" spans="11:11">
      <c r="K2899" s="373">
        <v>-1205251.3552356933</v>
      </c>
    </row>
    <row r="2900" spans="11:11">
      <c r="K2900" s="373">
        <v>2409138.7992670098</v>
      </c>
    </row>
    <row r="2901" spans="11:11">
      <c r="K2901" s="373">
        <v>534496.65848722099</v>
      </c>
    </row>
    <row r="2902" spans="11:11">
      <c r="K2902" s="373">
        <v>1511749.0047127313</v>
      </c>
    </row>
    <row r="2903" spans="11:11">
      <c r="K2903" s="373">
        <v>-2205519.1091189906</v>
      </c>
    </row>
    <row r="2904" spans="11:11">
      <c r="K2904" s="373">
        <v>1000818.5413710999</v>
      </c>
    </row>
    <row r="2905" spans="11:11">
      <c r="K2905" s="373">
        <v>1368867.7944824805</v>
      </c>
    </row>
    <row r="2906" spans="11:11">
      <c r="K2906" s="373">
        <v>-1237512.0989390784</v>
      </c>
    </row>
    <row r="2907" spans="11:11">
      <c r="K2907" s="373">
        <v>259060.9099649759</v>
      </c>
    </row>
    <row r="2908" spans="11:11">
      <c r="K2908" s="373">
        <v>4086452.1608604249</v>
      </c>
    </row>
    <row r="2909" spans="11:11">
      <c r="K2909" s="373">
        <v>443362.27281182585</v>
      </c>
    </row>
    <row r="2910" spans="11:11">
      <c r="K2910" s="373">
        <v>1037132.0381374729</v>
      </c>
    </row>
    <row r="2911" spans="11:11">
      <c r="K2911" s="373">
        <v>1206915.1020744506</v>
      </c>
    </row>
    <row r="2912" spans="11:11">
      <c r="K2912" s="373">
        <v>-81421.570792085258</v>
      </c>
    </row>
    <row r="2913" spans="11:11">
      <c r="K2913" s="373">
        <v>3175494.9738806225</v>
      </c>
    </row>
    <row r="2914" spans="11:11">
      <c r="K2914" s="373">
        <v>-2093527.0538077136</v>
      </c>
    </row>
    <row r="2915" spans="11:11">
      <c r="K2915" s="373">
        <v>1083191.985377643</v>
      </c>
    </row>
    <row r="2916" spans="11:11">
      <c r="K2916" s="373">
        <v>223653.07607530337</v>
      </c>
    </row>
    <row r="2917" spans="11:11">
      <c r="K2917" s="373">
        <v>1661147.8529212649</v>
      </c>
    </row>
    <row r="2918" spans="11:11">
      <c r="K2918" s="373">
        <v>-1365487.1978691707</v>
      </c>
    </row>
    <row r="2919" spans="11:11">
      <c r="K2919" s="373">
        <v>-87319.862577198539</v>
      </c>
    </row>
    <row r="2920" spans="11:11">
      <c r="K2920" s="373">
        <v>-456422.02928814059</v>
      </c>
    </row>
    <row r="2921" spans="11:11">
      <c r="K2921" s="373">
        <v>2539649.0351622729</v>
      </c>
    </row>
    <row r="2922" spans="11:11">
      <c r="K2922" s="373">
        <v>1699919.4710840953</v>
      </c>
    </row>
    <row r="2923" spans="11:11">
      <c r="K2923" s="373">
        <v>-186266.39032962429</v>
      </c>
    </row>
    <row r="2924" spans="11:11">
      <c r="K2924" s="373">
        <v>-2210583.7224499341</v>
      </c>
    </row>
    <row r="2925" spans="11:11">
      <c r="K2925" s="373">
        <v>1866607.8862983852</v>
      </c>
    </row>
    <row r="2926" spans="11:11">
      <c r="K2926" s="373">
        <v>611047.88717542426</v>
      </c>
    </row>
    <row r="2927" spans="11:11">
      <c r="K2927" s="373">
        <v>191777.09680686053</v>
      </c>
    </row>
    <row r="2928" spans="11:11">
      <c r="K2928" s="373">
        <v>-728471.52536890039</v>
      </c>
    </row>
    <row r="2929" spans="11:11">
      <c r="K2929" s="373">
        <v>4287656.8079737052</v>
      </c>
    </row>
    <row r="2930" spans="11:11">
      <c r="K2930" s="373">
        <v>1628109.3360317212</v>
      </c>
    </row>
    <row r="2931" spans="11:11">
      <c r="K2931" s="373">
        <v>3632471.1173852952</v>
      </c>
    </row>
    <row r="2932" spans="11:11">
      <c r="K2932" s="373">
        <v>2723939.9051844748</v>
      </c>
    </row>
    <row r="2933" spans="11:11">
      <c r="K2933" s="373">
        <v>-1350343.7996468637</v>
      </c>
    </row>
    <row r="2934" spans="11:11">
      <c r="K2934" s="373">
        <v>-683641.38421388529</v>
      </c>
    </row>
    <row r="2935" spans="11:11">
      <c r="K2935" s="373">
        <v>-600258.35323103692</v>
      </c>
    </row>
    <row r="2936" spans="11:11">
      <c r="K2936" s="373">
        <v>-683085.02681022824</v>
      </c>
    </row>
    <row r="2937" spans="11:11">
      <c r="K2937" s="373">
        <v>1155820.3637125569</v>
      </c>
    </row>
    <row r="2938" spans="11:11">
      <c r="K2938" s="373">
        <v>1260135.3381322429</v>
      </c>
    </row>
    <row r="2939" spans="11:11">
      <c r="K2939" s="373">
        <v>-979733.03306463361</v>
      </c>
    </row>
    <row r="2940" spans="11:11">
      <c r="K2940" s="373">
        <v>-36191.701162164332</v>
      </c>
    </row>
    <row r="2941" spans="11:11">
      <c r="K2941" s="373">
        <v>23440.459901348222</v>
      </c>
    </row>
    <row r="2942" spans="11:11">
      <c r="K2942" s="373">
        <v>-471657.47715675714</v>
      </c>
    </row>
    <row r="2943" spans="11:11">
      <c r="K2943" s="373">
        <v>2276621.7329916609</v>
      </c>
    </row>
    <row r="2944" spans="11:11">
      <c r="K2944" s="373">
        <v>524114.07217107271</v>
      </c>
    </row>
    <row r="2945" spans="11:11">
      <c r="K2945" s="373">
        <v>1106864.9247707154</v>
      </c>
    </row>
    <row r="2946" spans="11:11">
      <c r="K2946" s="373">
        <v>1299484.9268686248</v>
      </c>
    </row>
    <row r="2947" spans="11:11">
      <c r="K2947" s="373">
        <v>-1714886.6016185372</v>
      </c>
    </row>
    <row r="2948" spans="11:11">
      <c r="K2948" s="373">
        <v>550271.32910676044</v>
      </c>
    </row>
    <row r="2949" spans="11:11">
      <c r="K2949" s="373">
        <v>-341434.47915017768</v>
      </c>
    </row>
    <row r="2950" spans="11:11">
      <c r="K2950" s="373">
        <v>1116310.1709596489</v>
      </c>
    </row>
    <row r="2951" spans="11:11">
      <c r="K2951" s="373">
        <v>-1392581.8351650427</v>
      </c>
    </row>
    <row r="2952" spans="11:11">
      <c r="K2952" s="373">
        <v>3202359.0584717188</v>
      </c>
    </row>
    <row r="2953" spans="11:11">
      <c r="K2953" s="373">
        <v>-963341.78511006024</v>
      </c>
    </row>
    <row r="2954" spans="11:11">
      <c r="K2954" s="373">
        <v>2580563.1331573986</v>
      </c>
    </row>
    <row r="2955" spans="11:11">
      <c r="K2955" s="373">
        <v>-1289488.0189897376</v>
      </c>
    </row>
    <row r="2956" spans="11:11">
      <c r="K2956" s="373">
        <v>32442.239069624804</v>
      </c>
    </row>
    <row r="2957" spans="11:11">
      <c r="K2957" s="373">
        <v>651514.98933345848</v>
      </c>
    </row>
    <row r="2958" spans="11:11">
      <c r="K2958" s="373">
        <v>-1092549.8977041545</v>
      </c>
    </row>
    <row r="2959" spans="11:11">
      <c r="K2959" s="373">
        <v>385312.35509848921</v>
      </c>
    </row>
    <row r="2960" spans="11:11">
      <c r="K2960" s="373">
        <v>-156521.47150770784</v>
      </c>
    </row>
    <row r="2961" spans="11:11">
      <c r="K2961" s="373">
        <v>2193466.4854709757</v>
      </c>
    </row>
    <row r="2962" spans="11:11">
      <c r="K2962" s="373">
        <v>1785851.6839864871</v>
      </c>
    </row>
    <row r="2963" spans="11:11">
      <c r="K2963" s="373">
        <v>1746842.4387252999</v>
      </c>
    </row>
    <row r="2964" spans="11:11">
      <c r="K2964" s="373">
        <v>-411158.7043432442</v>
      </c>
    </row>
    <row r="2965" spans="11:11">
      <c r="K2965" s="373">
        <v>1914044.8266295337</v>
      </c>
    </row>
    <row r="2966" spans="11:11">
      <c r="K2966" s="373">
        <v>-2572500.2116606091</v>
      </c>
    </row>
    <row r="2967" spans="11:11">
      <c r="K2967" s="373">
        <v>2015938.2213290536</v>
      </c>
    </row>
    <row r="2968" spans="11:11">
      <c r="K2968" s="373">
        <v>291497.85713833175</v>
      </c>
    </row>
    <row r="2969" spans="11:11">
      <c r="K2969" s="373">
        <v>1869999.9074852702</v>
      </c>
    </row>
    <row r="2970" spans="11:11">
      <c r="K2970" s="373">
        <v>711563.87046642113</v>
      </c>
    </row>
    <row r="2971" spans="11:11">
      <c r="K2971" s="373">
        <v>981957.01904741512</v>
      </c>
    </row>
    <row r="2972" spans="11:11">
      <c r="K2972" s="373">
        <v>-874315.56762841286</v>
      </c>
    </row>
    <row r="2973" spans="11:11">
      <c r="K2973" s="373">
        <v>1197137.3056805308</v>
      </c>
    </row>
    <row r="2974" spans="11:11">
      <c r="K2974" s="373">
        <v>1179092.3239068172</v>
      </c>
    </row>
    <row r="2975" spans="11:11">
      <c r="K2975" s="373">
        <v>-1235846.8171567486</v>
      </c>
    </row>
    <row r="2976" spans="11:11">
      <c r="K2976" s="373">
        <v>-2685457.1795939431</v>
      </c>
    </row>
    <row r="2977" spans="11:11">
      <c r="K2977" s="373">
        <v>1292772.7430994695</v>
      </c>
    </row>
    <row r="2978" spans="11:11">
      <c r="K2978" s="373">
        <v>-1399286.501281918</v>
      </c>
    </row>
    <row r="2979" spans="11:11">
      <c r="K2979" s="373">
        <v>1456123.5450357602</v>
      </c>
    </row>
    <row r="2980" spans="11:11">
      <c r="K2980" s="373">
        <v>-646439.03836874245</v>
      </c>
    </row>
    <row r="2981" spans="11:11">
      <c r="K2981" s="373">
        <v>3792370.8324789796</v>
      </c>
    </row>
    <row r="2982" spans="11:11">
      <c r="K2982" s="373">
        <v>434326.30874081329</v>
      </c>
    </row>
    <row r="2983" spans="11:11">
      <c r="K2983" s="373">
        <v>1285448.7643927841</v>
      </c>
    </row>
    <row r="2984" spans="11:11">
      <c r="K2984" s="373">
        <v>-414093.35515139368</v>
      </c>
    </row>
    <row r="2985" spans="11:11">
      <c r="K2985" s="373">
        <v>163421.16380400234</v>
      </c>
    </row>
    <row r="2986" spans="11:11">
      <c r="K2986" s="373">
        <v>2472438.2679281095</v>
      </c>
    </row>
    <row r="2987" spans="11:11">
      <c r="K2987" s="373">
        <v>1457858.6584212442</v>
      </c>
    </row>
    <row r="2988" spans="11:11">
      <c r="K2988" s="373">
        <v>833369.71768684336</v>
      </c>
    </row>
    <row r="2989" spans="11:11">
      <c r="K2989" s="373">
        <v>-2017772.2838893323</v>
      </c>
    </row>
    <row r="2990" spans="11:11">
      <c r="K2990" s="373">
        <v>2153757.2275163997</v>
      </c>
    </row>
    <row r="2991" spans="11:11">
      <c r="K2991" s="373">
        <v>399309.377501813</v>
      </c>
    </row>
    <row r="2992" spans="11:11">
      <c r="K2992" s="373">
        <v>1658448.440250986</v>
      </c>
    </row>
    <row r="2993" spans="11:11">
      <c r="K2993" s="373">
        <v>211898.47081267135</v>
      </c>
    </row>
    <row r="2994" spans="11:11">
      <c r="K2994" s="373">
        <v>614195.93182209623</v>
      </c>
    </row>
    <row r="2995" spans="11:11">
      <c r="K2995" s="373">
        <v>696453.492236797</v>
      </c>
    </row>
    <row r="2996" spans="11:11">
      <c r="K2996" s="373">
        <v>-899602.23250914831</v>
      </c>
    </row>
    <row r="2997" spans="11:11">
      <c r="K2997" s="373">
        <v>-2199260.5207036785</v>
      </c>
    </row>
    <row r="2998" spans="11:11">
      <c r="K2998" s="373">
        <v>253809.52505923738</v>
      </c>
    </row>
    <row r="2999" spans="11:11">
      <c r="K2999" s="373">
        <v>-335878.7793126395</v>
      </c>
    </row>
    <row r="3000" spans="11:11">
      <c r="K3000" s="373">
        <v>-2340257.2033585473</v>
      </c>
    </row>
    <row r="3001" spans="11:11">
      <c r="K3001" s="373">
        <v>1832011.76187633</v>
      </c>
    </row>
    <row r="3002" spans="11:11">
      <c r="K3002" s="373">
        <v>166076.17524100537</v>
      </c>
    </row>
    <row r="3003" spans="11:11">
      <c r="K3003" s="373">
        <v>-788015.52217854222</v>
      </c>
    </row>
    <row r="3004" spans="11:11">
      <c r="K3004" s="373">
        <v>-101499.18024600344</v>
      </c>
    </row>
    <row r="3005" spans="11:11">
      <c r="K3005" s="373">
        <v>-789654.1964892603</v>
      </c>
    </row>
    <row r="3006" spans="11:11">
      <c r="K3006" s="373">
        <v>2625320.5960533405</v>
      </c>
    </row>
    <row r="3007" spans="11:11">
      <c r="K3007" s="373">
        <v>1184769.3130106393</v>
      </c>
    </row>
    <row r="3008" spans="11:11">
      <c r="K3008" s="373">
        <v>785243.54303276842</v>
      </c>
    </row>
    <row r="3009" spans="11:11">
      <c r="K3009" s="373">
        <v>566237.87187131098</v>
      </c>
    </row>
    <row r="3010" spans="11:11">
      <c r="K3010" s="373">
        <v>-939875.25297288748</v>
      </c>
    </row>
    <row r="3011" spans="11:11">
      <c r="K3011" s="373">
        <v>-1602255.007026596</v>
      </c>
    </row>
    <row r="3012" spans="11:11">
      <c r="K3012" s="373">
        <v>697591.27637075749</v>
      </c>
    </row>
    <row r="3013" spans="11:11">
      <c r="K3013" s="373">
        <v>-635097.73377434001</v>
      </c>
    </row>
    <row r="3014" spans="11:11">
      <c r="K3014" s="373">
        <v>-90153.660362020135</v>
      </c>
    </row>
    <row r="3015" spans="11:11">
      <c r="K3015" s="373">
        <v>40888.418065081118</v>
      </c>
    </row>
    <row r="3016" spans="11:11">
      <c r="K3016" s="373">
        <v>-167577.17445762409</v>
      </c>
    </row>
    <row r="3017" spans="11:11">
      <c r="K3017" s="373">
        <v>756878.47661413928</v>
      </c>
    </row>
    <row r="3018" spans="11:11">
      <c r="K3018" s="373">
        <v>277367.00244196737</v>
      </c>
    </row>
    <row r="3019" spans="11:11">
      <c r="K3019" s="373">
        <v>2995416.5204883004</v>
      </c>
    </row>
    <row r="3020" spans="11:11">
      <c r="K3020" s="373">
        <v>730511.71811563685</v>
      </c>
    </row>
    <row r="3021" spans="11:11">
      <c r="K3021" s="373">
        <v>-1398837.3844722323</v>
      </c>
    </row>
    <row r="3022" spans="11:11">
      <c r="K3022" s="373">
        <v>-2469960.383302304</v>
      </c>
    </row>
    <row r="3023" spans="11:11">
      <c r="K3023" s="373">
        <v>1237169.6641594854</v>
      </c>
    </row>
    <row r="3024" spans="11:11">
      <c r="K3024" s="373">
        <v>202133.41808254085</v>
      </c>
    </row>
    <row r="3025" spans="11:11">
      <c r="K3025" s="373">
        <v>755814.33222537744</v>
      </c>
    </row>
    <row r="3026" spans="11:11">
      <c r="K3026" s="373">
        <v>428459.52449719305</v>
      </c>
    </row>
    <row r="3027" spans="11:11">
      <c r="K3027" s="373">
        <v>-685698.3564673462</v>
      </c>
    </row>
    <row r="3028" spans="11:11">
      <c r="K3028" s="373">
        <v>352577.83850705507</v>
      </c>
    </row>
    <row r="3029" spans="11:11">
      <c r="K3029" s="373">
        <v>1563519.4667858228</v>
      </c>
    </row>
    <row r="3030" spans="11:11">
      <c r="K3030" s="373">
        <v>2398038.712966253</v>
      </c>
    </row>
    <row r="3031" spans="11:11">
      <c r="K3031" s="373">
        <v>-73268.068547283765</v>
      </c>
    </row>
    <row r="3032" spans="11:11">
      <c r="K3032" s="373">
        <v>697002.36960513308</v>
      </c>
    </row>
    <row r="3033" spans="11:11">
      <c r="K3033" s="373">
        <v>1796679.466194066</v>
      </c>
    </row>
    <row r="3034" spans="11:11">
      <c r="K3034" s="373">
        <v>1882754.1052825337</v>
      </c>
    </row>
    <row r="3035" spans="11:11">
      <c r="K3035" s="373">
        <v>1791052.221218595</v>
      </c>
    </row>
    <row r="3036" spans="11:11">
      <c r="K3036" s="373">
        <v>-630330.92167615832</v>
      </c>
    </row>
    <row r="3037" spans="11:11">
      <c r="K3037" s="373">
        <v>1090524.0205698588</v>
      </c>
    </row>
    <row r="3038" spans="11:11">
      <c r="K3038" s="373">
        <v>-280866.36605874589</v>
      </c>
    </row>
    <row r="3039" spans="11:11">
      <c r="K3039" s="373">
        <v>-2826671.9712197585</v>
      </c>
    </row>
    <row r="3040" spans="11:11">
      <c r="K3040" s="373">
        <v>331568.60819955403</v>
      </c>
    </row>
    <row r="3041" spans="11:11">
      <c r="K3041" s="373">
        <v>4301427.9008481074</v>
      </c>
    </row>
    <row r="3042" spans="11:11">
      <c r="K3042" s="373">
        <v>267663.63941981434</v>
      </c>
    </row>
    <row r="3043" spans="11:11">
      <c r="K3043" s="373">
        <v>-426697.81105459668</v>
      </c>
    </row>
    <row r="3044" spans="11:11">
      <c r="K3044" s="373">
        <v>-212647.18499748944</v>
      </c>
    </row>
    <row r="3045" spans="11:11">
      <c r="K3045" s="373">
        <v>1980990.1611972477</v>
      </c>
    </row>
    <row r="3046" spans="11:11">
      <c r="K3046" s="373">
        <v>3557468.1987705659</v>
      </c>
    </row>
    <row r="3047" spans="11:11">
      <c r="K3047" s="373">
        <v>-1125614.221748288</v>
      </c>
    </row>
    <row r="3048" spans="11:11">
      <c r="K3048" s="373">
        <v>-1570185.1107178149</v>
      </c>
    </row>
    <row r="3049" spans="11:11">
      <c r="K3049" s="373">
        <v>1331255.6474672633</v>
      </c>
    </row>
    <row r="3050" spans="11:11">
      <c r="K3050" s="373">
        <v>-1171788.771034881</v>
      </c>
    </row>
    <row r="3051" spans="11:11">
      <c r="K3051" s="373">
        <v>1268551.3013377169</v>
      </c>
    </row>
    <row r="3052" spans="11:11">
      <c r="K3052" s="373">
        <v>891478.03395685111</v>
      </c>
    </row>
    <row r="3053" spans="11:11">
      <c r="K3053" s="373">
        <v>898283.64055337547</v>
      </c>
    </row>
    <row r="3054" spans="11:11">
      <c r="K3054" s="373">
        <v>412892.69923332194</v>
      </c>
    </row>
    <row r="3055" spans="11:11">
      <c r="K3055" s="373">
        <v>521795.29186017602</v>
      </c>
    </row>
    <row r="3056" spans="11:11">
      <c r="K3056" s="373">
        <v>3551462.0467511248</v>
      </c>
    </row>
    <row r="3057" spans="11:11">
      <c r="K3057" s="373">
        <v>-1379355.1877752636</v>
      </c>
    </row>
    <row r="3058" spans="11:11">
      <c r="K3058" s="373">
        <v>-129479.75119762099</v>
      </c>
    </row>
    <row r="3059" spans="11:11">
      <c r="K3059" s="373">
        <v>1446025.2873128841</v>
      </c>
    </row>
    <row r="3060" spans="11:11">
      <c r="K3060" s="373">
        <v>57882.786853346508</v>
      </c>
    </row>
    <row r="3061" spans="11:11">
      <c r="K3061" s="373">
        <v>2520648.8149905568</v>
      </c>
    </row>
    <row r="3062" spans="11:11">
      <c r="K3062" s="373">
        <v>398026.96717270045</v>
      </c>
    </row>
    <row r="3063" spans="11:11">
      <c r="K3063" s="373">
        <v>2599377.3146612402</v>
      </c>
    </row>
    <row r="3064" spans="11:11">
      <c r="K3064" s="373">
        <v>2465259.0688279262</v>
      </c>
    </row>
    <row r="3065" spans="11:11">
      <c r="K3065" s="373">
        <v>-994431.62484758289</v>
      </c>
    </row>
    <row r="3066" spans="11:11">
      <c r="K3066" s="373">
        <v>562346.83828474279</v>
      </c>
    </row>
    <row r="3067" spans="11:11">
      <c r="K3067" s="373">
        <v>-1996896.8636508128</v>
      </c>
    </row>
    <row r="3068" spans="11:11">
      <c r="K3068" s="373">
        <v>1012622.1101723213</v>
      </c>
    </row>
    <row r="3069" spans="11:11">
      <c r="K3069" s="373">
        <v>727115.5549197786</v>
      </c>
    </row>
    <row r="3070" spans="11:11">
      <c r="K3070" s="373">
        <v>-348511.79594181781</v>
      </c>
    </row>
    <row r="3071" spans="11:11">
      <c r="K3071" s="373">
        <v>345303.4417415238</v>
      </c>
    </row>
    <row r="3072" spans="11:11">
      <c r="K3072" s="373">
        <v>-1348299.6038313522</v>
      </c>
    </row>
    <row r="3073" spans="11:11">
      <c r="K3073" s="373">
        <v>430078.87884329632</v>
      </c>
    </row>
    <row r="3074" spans="11:11">
      <c r="K3074" s="373">
        <v>1404781.7405196566</v>
      </c>
    </row>
    <row r="3075" spans="11:11">
      <c r="K3075" s="373">
        <v>3465992.1899467669</v>
      </c>
    </row>
    <row r="3076" spans="11:11">
      <c r="K3076" s="373">
        <v>2170061.5037970031</v>
      </c>
    </row>
    <row r="3077" spans="11:11">
      <c r="K3077" s="373">
        <v>2548336.9140846366</v>
      </c>
    </row>
    <row r="3078" spans="11:11">
      <c r="K3078" s="373">
        <v>1661241.7832960275</v>
      </c>
    </row>
    <row r="3079" spans="11:11">
      <c r="K3079" s="373">
        <v>3561287.771092861</v>
      </c>
    </row>
    <row r="3080" spans="11:11">
      <c r="K3080" s="373">
        <v>-1826115.4901307391</v>
      </c>
    </row>
    <row r="3081" spans="11:11">
      <c r="K3081" s="373">
        <v>-540712.85696587956</v>
      </c>
    </row>
    <row r="3082" spans="11:11">
      <c r="K3082" s="373">
        <v>1979926.1413446774</v>
      </c>
    </row>
    <row r="3083" spans="11:11">
      <c r="K3083" s="373">
        <v>146959.19409444439</v>
      </c>
    </row>
    <row r="3084" spans="11:11">
      <c r="K3084" s="373">
        <v>70527.554477740079</v>
      </c>
    </row>
    <row r="3085" spans="11:11">
      <c r="K3085" s="373">
        <v>-1906762.5669905338</v>
      </c>
    </row>
    <row r="3086" spans="11:11">
      <c r="K3086" s="373">
        <v>-311337.59322883864</v>
      </c>
    </row>
    <row r="3087" spans="11:11">
      <c r="K3087" s="373">
        <v>-1245851.2168028078</v>
      </c>
    </row>
    <row r="3088" spans="11:11">
      <c r="K3088" s="373">
        <v>-1204741.76639914</v>
      </c>
    </row>
    <row r="3089" spans="11:11">
      <c r="K3089" s="373">
        <v>-302607.00170540437</v>
      </c>
    </row>
    <row r="3090" spans="11:11">
      <c r="K3090" s="373">
        <v>-204345.82276799274</v>
      </c>
    </row>
    <row r="3091" spans="11:11">
      <c r="K3091" s="373">
        <v>-1181111.4651806676</v>
      </c>
    </row>
    <row r="3092" spans="11:11">
      <c r="K3092" s="373">
        <v>1951765.792732829</v>
      </c>
    </row>
    <row r="3093" spans="11:11">
      <c r="K3093" s="373">
        <v>1616527.8367907258</v>
      </c>
    </row>
    <row r="3094" spans="11:11">
      <c r="K3094" s="373">
        <v>1077812.8396356388</v>
      </c>
    </row>
    <row r="3095" spans="11:11">
      <c r="K3095" s="373">
        <v>2249283.0031438377</v>
      </c>
    </row>
    <row r="3096" spans="11:11">
      <c r="K3096" s="373">
        <v>2159909.7343987087</v>
      </c>
    </row>
    <row r="3097" spans="11:11">
      <c r="K3097" s="373">
        <v>-345107.56540459557</v>
      </c>
    </row>
    <row r="3098" spans="11:11">
      <c r="K3098" s="373">
        <v>1102486.2754457712</v>
      </c>
    </row>
    <row r="3099" spans="11:11">
      <c r="K3099" s="373">
        <v>2185042.2334974911</v>
      </c>
    </row>
    <row r="3100" spans="11:11">
      <c r="K3100" s="373">
        <v>-1230442.8137464016</v>
      </c>
    </row>
    <row r="3101" spans="11:11">
      <c r="K3101" s="373">
        <v>1354022.10885795</v>
      </c>
    </row>
    <row r="3102" spans="11:11">
      <c r="K3102" s="373">
        <v>-886310.41226553812</v>
      </c>
    </row>
    <row r="3103" spans="11:11">
      <c r="K3103" s="373">
        <v>714737.38318723277</v>
      </c>
    </row>
    <row r="3104" spans="11:11">
      <c r="K3104" s="373">
        <v>-726760.21445516625</v>
      </c>
    </row>
    <row r="3105" spans="11:11">
      <c r="K3105" s="373">
        <v>-1524716.5902879352</v>
      </c>
    </row>
    <row r="3106" spans="11:11">
      <c r="K3106" s="373">
        <v>1652906.4925571305</v>
      </c>
    </row>
    <row r="3107" spans="11:11">
      <c r="K3107" s="373">
        <v>-281429.800015938</v>
      </c>
    </row>
    <row r="3108" spans="11:11">
      <c r="K3108" s="373">
        <v>989597.06101095187</v>
      </c>
    </row>
    <row r="3109" spans="11:11">
      <c r="K3109" s="373">
        <v>63158.653093026485</v>
      </c>
    </row>
    <row r="3110" spans="11:11">
      <c r="K3110" s="373">
        <v>970665.72079043393</v>
      </c>
    </row>
    <row r="3111" spans="11:11">
      <c r="K3111" s="373">
        <v>963120.02005661582</v>
      </c>
    </row>
    <row r="3112" spans="11:11">
      <c r="K3112" s="373">
        <v>-1162789.6280825909</v>
      </c>
    </row>
    <row r="3113" spans="11:11">
      <c r="K3113" s="373">
        <v>-631043.17589733168</v>
      </c>
    </row>
    <row r="3114" spans="11:11">
      <c r="K3114" s="373">
        <v>-2681099.4310080037</v>
      </c>
    </row>
    <row r="3115" spans="11:11">
      <c r="K3115" s="373">
        <v>1107397.3529410765</v>
      </c>
    </row>
    <row r="3116" spans="11:11">
      <c r="K3116" s="373">
        <v>-1344668.3695648299</v>
      </c>
    </row>
    <row r="3117" spans="11:11">
      <c r="K3117" s="373">
        <v>1845348.7889900648</v>
      </c>
    </row>
    <row r="3118" spans="11:11">
      <c r="K3118" s="373">
        <v>2327091.457341006</v>
      </c>
    </row>
    <row r="3119" spans="11:11">
      <c r="K3119" s="373">
        <v>1096629.5538315473</v>
      </c>
    </row>
    <row r="3120" spans="11:11">
      <c r="K3120" s="373">
        <v>-440541.04936584225</v>
      </c>
    </row>
    <row r="3121" spans="11:11">
      <c r="K3121" s="373">
        <v>1660998.5029779936</v>
      </c>
    </row>
    <row r="3122" spans="11:11">
      <c r="K3122" s="373">
        <v>1160231.8414698511</v>
      </c>
    </row>
    <row r="3123" spans="11:11">
      <c r="K3123" s="373">
        <v>3385552.3566321973</v>
      </c>
    </row>
    <row r="3124" spans="11:11">
      <c r="K3124" s="373">
        <v>-713360.78531288216</v>
      </c>
    </row>
    <row r="3125" spans="11:11">
      <c r="K3125" s="373">
        <v>2872595.3568237172</v>
      </c>
    </row>
    <row r="3126" spans="11:11">
      <c r="K3126" s="373">
        <v>119206.67817116855</v>
      </c>
    </row>
    <row r="3127" spans="11:11">
      <c r="K3127" s="373">
        <v>354193.91836720891</v>
      </c>
    </row>
    <row r="3128" spans="11:11">
      <c r="K3128" s="373">
        <v>1390307.3979048317</v>
      </c>
    </row>
    <row r="3129" spans="11:11">
      <c r="K3129" s="373">
        <v>677599.18034764822</v>
      </c>
    </row>
    <row r="3130" spans="11:11">
      <c r="K3130" s="373">
        <v>-392198.03116523498</v>
      </c>
    </row>
    <row r="3131" spans="11:11">
      <c r="K3131" s="373">
        <v>1256176.2967018641</v>
      </c>
    </row>
    <row r="3132" spans="11:11">
      <c r="K3132" s="373">
        <v>-1225004.1399907109</v>
      </c>
    </row>
    <row r="3133" spans="11:11">
      <c r="K3133" s="373">
        <v>131010.14434907376</v>
      </c>
    </row>
    <row r="3134" spans="11:11">
      <c r="K3134" s="373">
        <v>1654255.5488533482</v>
      </c>
    </row>
    <row r="3135" spans="11:11">
      <c r="K3135" s="373">
        <v>1009094.4448630277</v>
      </c>
    </row>
    <row r="3136" spans="11:11">
      <c r="K3136" s="373">
        <v>384510.37331523886</v>
      </c>
    </row>
    <row r="3137" spans="11:11">
      <c r="K3137" s="373">
        <v>-2150057.5636058622</v>
      </c>
    </row>
    <row r="3138" spans="11:11">
      <c r="K3138" s="373">
        <v>-2015505.1598808318</v>
      </c>
    </row>
    <row r="3139" spans="11:11">
      <c r="K3139" s="373">
        <v>2180988.1004740084</v>
      </c>
    </row>
    <row r="3140" spans="11:11">
      <c r="K3140" s="373">
        <v>1543307.01983145</v>
      </c>
    </row>
    <row r="3141" spans="11:11">
      <c r="K3141" s="373">
        <v>279915.1753835862</v>
      </c>
    </row>
    <row r="3142" spans="11:11">
      <c r="K3142" s="373">
        <v>757180.37351025851</v>
      </c>
    </row>
    <row r="3143" spans="11:11">
      <c r="K3143" s="373">
        <v>-264307.16923236637</v>
      </c>
    </row>
    <row r="3144" spans="11:11">
      <c r="K3144" s="373">
        <v>1499128.4613472794</v>
      </c>
    </row>
    <row r="3145" spans="11:11">
      <c r="K3145" s="373">
        <v>1364915.8287501114</v>
      </c>
    </row>
    <row r="3146" spans="11:11">
      <c r="K3146" s="373">
        <v>3593094.8803327363</v>
      </c>
    </row>
    <row r="3147" spans="11:11">
      <c r="K3147" s="373">
        <v>-363549.58197247586</v>
      </c>
    </row>
    <row r="3148" spans="11:11">
      <c r="K3148" s="373">
        <v>-1447300.6231697157</v>
      </c>
    </row>
    <row r="3149" spans="11:11">
      <c r="K3149" s="373">
        <v>2077605.9041171011</v>
      </c>
    </row>
    <row r="3150" spans="11:11">
      <c r="K3150" s="373">
        <v>-1871927.5038159769</v>
      </c>
    </row>
    <row r="3151" spans="11:11">
      <c r="K3151" s="373">
        <v>731365.44290671987</v>
      </c>
    </row>
    <row r="3152" spans="11:11">
      <c r="K3152" s="373">
        <v>881063.73134255898</v>
      </c>
    </row>
    <row r="3153" spans="11:11">
      <c r="K3153" s="373">
        <v>309214.71310661267</v>
      </c>
    </row>
    <row r="3154" spans="11:11">
      <c r="K3154" s="373">
        <v>2139055.3490735712</v>
      </c>
    </row>
    <row r="3155" spans="11:11">
      <c r="K3155" s="373">
        <v>2345131.912444355</v>
      </c>
    </row>
    <row r="3156" spans="11:11">
      <c r="K3156" s="373">
        <v>1491241.141609323</v>
      </c>
    </row>
    <row r="3157" spans="11:11">
      <c r="K3157" s="373">
        <v>-333504.53605311038</v>
      </c>
    </row>
    <row r="3158" spans="11:11">
      <c r="K3158" s="373">
        <v>1833618.7338606028</v>
      </c>
    </row>
    <row r="3159" spans="11:11">
      <c r="K3159" s="373">
        <v>-563334.33015875204</v>
      </c>
    </row>
    <row r="3160" spans="11:11">
      <c r="K3160" s="373">
        <v>1778455.8280946345</v>
      </c>
    </row>
    <row r="3161" spans="11:11">
      <c r="K3161" s="373">
        <v>1546066.9028588522</v>
      </c>
    </row>
    <row r="3162" spans="11:11">
      <c r="K3162" s="373">
        <v>824573.08617959288</v>
      </c>
    </row>
    <row r="3163" spans="11:11">
      <c r="K3163" s="373">
        <v>-2732458.8515354921</v>
      </c>
    </row>
    <row r="3164" spans="11:11">
      <c r="K3164" s="373">
        <v>-1160750.4650435247</v>
      </c>
    </row>
    <row r="3165" spans="11:11">
      <c r="K3165" s="373">
        <v>-811816.07690687769</v>
      </c>
    </row>
    <row r="3166" spans="11:11">
      <c r="K3166" s="373">
        <v>-222811.15755326953</v>
      </c>
    </row>
    <row r="3167" spans="11:11">
      <c r="K3167" s="373">
        <v>2743609.9468584983</v>
      </c>
    </row>
    <row r="3168" spans="11:11">
      <c r="K3168" s="373">
        <v>2731539.9508592077</v>
      </c>
    </row>
    <row r="3169" spans="11:11">
      <c r="K3169" s="373">
        <v>3002853.7180181472</v>
      </c>
    </row>
    <row r="3170" spans="11:11">
      <c r="K3170" s="373">
        <v>329158.33771150373</v>
      </c>
    </row>
    <row r="3171" spans="11:11">
      <c r="K3171" s="373">
        <v>2443342.0067077996</v>
      </c>
    </row>
    <row r="3172" spans="11:11">
      <c r="K3172" s="373">
        <v>-1433218.394108423</v>
      </c>
    </row>
    <row r="3173" spans="11:11">
      <c r="K3173" s="373">
        <v>584157.21624085284</v>
      </c>
    </row>
    <row r="3174" spans="11:11">
      <c r="K3174" s="373">
        <v>2060708.3700847428</v>
      </c>
    </row>
    <row r="3175" spans="11:11">
      <c r="K3175" s="373">
        <v>-772514.89278851158</v>
      </c>
    </row>
    <row r="3176" spans="11:11">
      <c r="K3176" s="373">
        <v>-347574.20214080019</v>
      </c>
    </row>
    <row r="3177" spans="11:11">
      <c r="K3177" s="373">
        <v>1830483.6717345973</v>
      </c>
    </row>
    <row r="3178" spans="11:11">
      <c r="K3178" s="373">
        <v>-1557329.4645448523</v>
      </c>
    </row>
    <row r="3179" spans="11:11">
      <c r="K3179" s="373">
        <v>2939035.5417232318</v>
      </c>
    </row>
    <row r="3180" spans="11:11">
      <c r="K3180" s="373">
        <v>-184451.59980784426</v>
      </c>
    </row>
    <row r="3181" spans="11:11">
      <c r="K3181" s="373">
        <v>1654766.7944137452</v>
      </c>
    </row>
    <row r="3182" spans="11:11">
      <c r="K3182" s="373">
        <v>1445415.4528773765</v>
      </c>
    </row>
    <row r="3183" spans="11:11">
      <c r="K3183" s="373">
        <v>434277.53976214677</v>
      </c>
    </row>
    <row r="3184" spans="11:11">
      <c r="K3184" s="373">
        <v>-1561902.7142116046</v>
      </c>
    </row>
    <row r="3185" spans="11:11">
      <c r="K3185" s="373">
        <v>1650382.5037656364</v>
      </c>
    </row>
    <row r="3186" spans="11:11">
      <c r="K3186" s="373">
        <v>-583416.93591488525</v>
      </c>
    </row>
    <row r="3187" spans="11:11">
      <c r="K3187" s="373">
        <v>-33796.356877064332</v>
      </c>
    </row>
    <row r="3188" spans="11:11">
      <c r="K3188" s="373">
        <v>-465758.99158837902</v>
      </c>
    </row>
    <row r="3189" spans="11:11">
      <c r="K3189" s="373">
        <v>-47238.872200298123</v>
      </c>
    </row>
    <row r="3190" spans="11:11">
      <c r="K3190" s="373">
        <v>-1552914.0896352057</v>
      </c>
    </row>
    <row r="3191" spans="11:11">
      <c r="K3191" s="373">
        <v>1440056.53840022</v>
      </c>
    </row>
    <row r="3192" spans="11:11">
      <c r="K3192" s="373">
        <v>-1950418.9830013271</v>
      </c>
    </row>
    <row r="3193" spans="11:11">
      <c r="K3193" s="373">
        <v>-130878.55260832445</v>
      </c>
    </row>
    <row r="3194" spans="11:11">
      <c r="K3194" s="373">
        <v>3952200.1786418539</v>
      </c>
    </row>
    <row r="3195" spans="11:11">
      <c r="K3195" s="373">
        <v>-1111937.8185954057</v>
      </c>
    </row>
    <row r="3196" spans="11:11">
      <c r="K3196" s="373">
        <v>1153636.0943276209</v>
      </c>
    </row>
    <row r="3197" spans="11:11">
      <c r="K3197" s="373">
        <v>1892559.24236372</v>
      </c>
    </row>
    <row r="3198" spans="11:11">
      <c r="K3198" s="373">
        <v>-79907.767925732769</v>
      </c>
    </row>
    <row r="3199" spans="11:11">
      <c r="K3199" s="373">
        <v>157823.61184176942</v>
      </c>
    </row>
    <row r="3200" spans="11:11">
      <c r="K3200" s="373">
        <v>-394879.41886518104</v>
      </c>
    </row>
    <row r="3201" spans="11:11">
      <c r="K3201" s="373">
        <v>-904531.71180596761</v>
      </c>
    </row>
    <row r="3202" spans="11:11">
      <c r="K3202" s="373">
        <v>-268833.24753789697</v>
      </c>
    </row>
    <row r="3203" spans="11:11">
      <c r="K3203" s="373">
        <v>-769227.8187147954</v>
      </c>
    </row>
    <row r="3204" spans="11:11">
      <c r="K3204" s="373">
        <v>-811578.00374401244</v>
      </c>
    </row>
    <row r="3205" spans="11:11">
      <c r="K3205" s="373">
        <v>1485156.7631154361</v>
      </c>
    </row>
    <row r="3206" spans="11:11">
      <c r="K3206" s="373">
        <v>2169990.3407686278</v>
      </c>
    </row>
    <row r="3207" spans="11:11">
      <c r="K3207" s="373">
        <v>527652.14050155063</v>
      </c>
    </row>
    <row r="3208" spans="11:11">
      <c r="K3208" s="373">
        <v>1092448.5655158919</v>
      </c>
    </row>
    <row r="3209" spans="11:11">
      <c r="K3209" s="373">
        <v>930123.8466029244</v>
      </c>
    </row>
    <row r="3210" spans="11:11">
      <c r="K3210" s="373">
        <v>3376839.6689917315</v>
      </c>
    </row>
    <row r="3211" spans="11:11">
      <c r="K3211" s="373">
        <v>-1395399.9825308474</v>
      </c>
    </row>
    <row r="3212" spans="11:11">
      <c r="K3212" s="373">
        <v>1987433.8409337432</v>
      </c>
    </row>
    <row r="3213" spans="11:11">
      <c r="K3213" s="373">
        <v>1158578.5748670541</v>
      </c>
    </row>
    <row r="3214" spans="11:11">
      <c r="K3214" s="373">
        <v>1004241.7807522605</v>
      </c>
    </row>
    <row r="3215" spans="11:11">
      <c r="K3215" s="373">
        <v>1028214.3732257581</v>
      </c>
    </row>
    <row r="3216" spans="11:11">
      <c r="K3216" s="373">
        <v>-888521.41420899355</v>
      </c>
    </row>
    <row r="3217" spans="11:11">
      <c r="K3217" s="373">
        <v>1408828.2387894231</v>
      </c>
    </row>
    <row r="3218" spans="11:11">
      <c r="K3218" s="373">
        <v>1174644.6152891952</v>
      </c>
    </row>
    <row r="3219" spans="11:11">
      <c r="K3219" s="373">
        <v>1530900.1801113447</v>
      </c>
    </row>
    <row r="3220" spans="11:11">
      <c r="K3220" s="373">
        <v>-1150129.9864720867</v>
      </c>
    </row>
    <row r="3221" spans="11:11">
      <c r="K3221" s="373">
        <v>-1693023.7008974385</v>
      </c>
    </row>
    <row r="3222" spans="11:11">
      <c r="K3222" s="373">
        <v>1353690.6472645716</v>
      </c>
    </row>
    <row r="3223" spans="11:11">
      <c r="K3223" s="373">
        <v>-899087.73234549619</v>
      </c>
    </row>
    <row r="3224" spans="11:11">
      <c r="K3224" s="373">
        <v>943647.41954730893</v>
      </c>
    </row>
    <row r="3225" spans="11:11">
      <c r="K3225" s="373">
        <v>-1460283.0941098977</v>
      </c>
    </row>
    <row r="3226" spans="11:11">
      <c r="K3226" s="373">
        <v>1362658.4168661835</v>
      </c>
    </row>
    <row r="3227" spans="11:11">
      <c r="K3227" s="373">
        <v>-1604453.2590284576</v>
      </c>
    </row>
    <row r="3228" spans="11:11">
      <c r="K3228" s="373">
        <v>-219384.20204765256</v>
      </c>
    </row>
    <row r="3229" spans="11:11">
      <c r="K3229" s="373">
        <v>-179706.33394177305</v>
      </c>
    </row>
    <row r="3230" spans="11:11">
      <c r="K3230" s="373">
        <v>99970.527370420285</v>
      </c>
    </row>
    <row r="3231" spans="11:11">
      <c r="K3231" s="373">
        <v>-700458.23274832848</v>
      </c>
    </row>
    <row r="3232" spans="11:11">
      <c r="K3232" s="373">
        <v>-416000.9375894696</v>
      </c>
    </row>
    <row r="3233" spans="11:11">
      <c r="K3233" s="373">
        <v>-1353956.8908023951</v>
      </c>
    </row>
    <row r="3234" spans="11:11">
      <c r="K3234" s="373">
        <v>1612388.2879641333</v>
      </c>
    </row>
    <row r="3235" spans="11:11">
      <c r="K3235" s="373">
        <v>-95573.159712777007</v>
      </c>
    </row>
    <row r="3236" spans="11:11">
      <c r="K3236" s="373">
        <v>3399255.9118257612</v>
      </c>
    </row>
    <row r="3237" spans="11:11">
      <c r="K3237" s="373">
        <v>2391700.7286474472</v>
      </c>
    </row>
    <row r="3238" spans="11:11">
      <c r="K3238" s="373">
        <v>-57735.452050707303</v>
      </c>
    </row>
    <row r="3239" spans="11:11">
      <c r="K3239" s="373">
        <v>-1742892.2166392761</v>
      </c>
    </row>
    <row r="3240" spans="11:11">
      <c r="K3240" s="373">
        <v>2424201.4531952385</v>
      </c>
    </row>
    <row r="3241" spans="11:11">
      <c r="K3241" s="373">
        <v>633717.55244667944</v>
      </c>
    </row>
    <row r="3242" spans="11:11">
      <c r="K3242" s="373">
        <v>-844186.80398919422</v>
      </c>
    </row>
    <row r="3243" spans="11:11">
      <c r="K3243" s="373">
        <v>388721.9559151188</v>
      </c>
    </row>
    <row r="3244" spans="11:11">
      <c r="K3244" s="373">
        <v>-2196555.3701914065</v>
      </c>
    </row>
    <row r="3245" spans="11:11">
      <c r="K3245" s="373">
        <v>2400892.3321971297</v>
      </c>
    </row>
    <row r="3246" spans="11:11">
      <c r="K3246" s="373">
        <v>1084905.6777125208</v>
      </c>
    </row>
    <row r="3247" spans="11:11">
      <c r="K3247" s="373">
        <v>664190.37288721302</v>
      </c>
    </row>
    <row r="3248" spans="11:11">
      <c r="K3248" s="373">
        <v>-404378.40617928817</v>
      </c>
    </row>
    <row r="3249" spans="11:11">
      <c r="K3249" s="373">
        <v>-412193.12694819621</v>
      </c>
    </row>
    <row r="3250" spans="11:11">
      <c r="K3250" s="373">
        <v>-1830513.9299593039</v>
      </c>
    </row>
    <row r="3251" spans="11:11">
      <c r="K3251" s="373">
        <v>2488955.6956837326</v>
      </c>
    </row>
    <row r="3252" spans="11:11">
      <c r="K3252" s="373">
        <v>1830182.8334582376</v>
      </c>
    </row>
    <row r="3253" spans="11:11">
      <c r="K3253" s="373">
        <v>-1662461.2085964647</v>
      </c>
    </row>
    <row r="3254" spans="11:11">
      <c r="K3254" s="373">
        <v>924502.88922651275</v>
      </c>
    </row>
    <row r="3255" spans="11:11">
      <c r="K3255" s="373">
        <v>1279217.8362830535</v>
      </c>
    </row>
    <row r="3256" spans="11:11">
      <c r="K3256" s="373">
        <v>1101035.6879451328</v>
      </c>
    </row>
    <row r="3257" spans="11:11">
      <c r="K3257" s="373">
        <v>2388120.1894436311</v>
      </c>
    </row>
    <row r="3258" spans="11:11">
      <c r="K3258" s="373">
        <v>-325601.72475156747</v>
      </c>
    </row>
    <row r="3259" spans="11:11">
      <c r="K3259" s="373">
        <v>-334400.38797860104</v>
      </c>
    </row>
    <row r="3260" spans="11:11">
      <c r="K3260" s="373">
        <v>136184.68101708591</v>
      </c>
    </row>
    <row r="3261" spans="11:11">
      <c r="K3261" s="373">
        <v>-316759.90909861354</v>
      </c>
    </row>
    <row r="3262" spans="11:11">
      <c r="K3262" s="373">
        <v>1090774.3690926714</v>
      </c>
    </row>
    <row r="3263" spans="11:11">
      <c r="K3263" s="373">
        <v>1025254.1468824043</v>
      </c>
    </row>
    <row r="3264" spans="11:11">
      <c r="K3264" s="373">
        <v>-245856.5556300662</v>
      </c>
    </row>
    <row r="3265" spans="11:11">
      <c r="K3265" s="373">
        <v>2139614.9654849516</v>
      </c>
    </row>
    <row r="3266" spans="11:11">
      <c r="K3266" s="373">
        <v>1307794.1750127764</v>
      </c>
    </row>
    <row r="3267" spans="11:11">
      <c r="K3267" s="373">
        <v>-1256930.9035811876</v>
      </c>
    </row>
    <row r="3268" spans="11:11">
      <c r="K3268" s="373">
        <v>1921542.3062146057</v>
      </c>
    </row>
    <row r="3269" spans="11:11">
      <c r="K3269" s="373">
        <v>-180368.65823648218</v>
      </c>
    </row>
    <row r="3270" spans="11:11">
      <c r="K3270" s="373">
        <v>981417.61999673885</v>
      </c>
    </row>
    <row r="3271" spans="11:11">
      <c r="K3271" s="373">
        <v>-1317939.2598209928</v>
      </c>
    </row>
    <row r="3272" spans="11:11">
      <c r="K3272" s="373">
        <v>-1632592.6972114097</v>
      </c>
    </row>
    <row r="3273" spans="11:11">
      <c r="K3273" s="373">
        <v>2445694.4360787235</v>
      </c>
    </row>
    <row r="3274" spans="11:11">
      <c r="K3274" s="373">
        <v>896828.65542121162</v>
      </c>
    </row>
    <row r="3275" spans="11:11">
      <c r="K3275" s="373">
        <v>1326057.1802732714</v>
      </c>
    </row>
    <row r="3276" spans="11:11">
      <c r="K3276" s="373">
        <v>-1980914.8180037986</v>
      </c>
    </row>
    <row r="3277" spans="11:11">
      <c r="K3277" s="373">
        <v>-1978051.5887738562</v>
      </c>
    </row>
    <row r="3278" spans="11:11">
      <c r="K3278" s="373">
        <v>968338.93080304447</v>
      </c>
    </row>
    <row r="3279" spans="11:11">
      <c r="K3279" s="373">
        <v>282646.78054218413</v>
      </c>
    </row>
    <row r="3280" spans="11:11">
      <c r="K3280" s="373">
        <v>-206910.29595982865</v>
      </c>
    </row>
    <row r="3281" spans="11:11">
      <c r="K3281" s="373">
        <v>-345451.11845509638</v>
      </c>
    </row>
    <row r="3282" spans="11:11">
      <c r="K3282" s="373">
        <v>-341757.30928775924</v>
      </c>
    </row>
    <row r="3283" spans="11:11">
      <c r="K3283" s="373">
        <v>-2140973.7815845856</v>
      </c>
    </row>
    <row r="3284" spans="11:11">
      <c r="K3284" s="373">
        <v>-729088.98342503491</v>
      </c>
    </row>
    <row r="3285" spans="11:11">
      <c r="K3285" s="373">
        <v>-1194157.60885579</v>
      </c>
    </row>
    <row r="3286" spans="11:11">
      <c r="K3286" s="373">
        <v>663125.86650371761</v>
      </c>
    </row>
    <row r="3287" spans="11:11">
      <c r="K3287" s="373">
        <v>2064884.2101613788</v>
      </c>
    </row>
    <row r="3288" spans="11:11">
      <c r="K3288" s="373">
        <v>2152245.9225709913</v>
      </c>
    </row>
    <row r="3289" spans="11:11">
      <c r="K3289" s="373">
        <v>-264059.01508697099</v>
      </c>
    </row>
    <row r="3290" spans="11:11">
      <c r="K3290" s="373">
        <v>-27063.349027918652</v>
      </c>
    </row>
    <row r="3291" spans="11:11">
      <c r="K3291" s="373">
        <v>-335497.47942599864</v>
      </c>
    </row>
    <row r="3292" spans="11:11">
      <c r="K3292" s="373">
        <v>-1317343.4636656656</v>
      </c>
    </row>
    <row r="3293" spans="11:11">
      <c r="K3293" s="373">
        <v>1616275.4980093369</v>
      </c>
    </row>
    <row r="3294" spans="11:11">
      <c r="K3294" s="373">
        <v>-1007231.4751668323</v>
      </c>
    </row>
    <row r="3295" spans="11:11">
      <c r="K3295" s="373">
        <v>3443983.5460397378</v>
      </c>
    </row>
    <row r="3296" spans="11:11">
      <c r="K3296" s="373">
        <v>1275012.3589616909</v>
      </c>
    </row>
    <row r="3297" spans="11:11">
      <c r="K3297" s="373">
        <v>-34674.733387445565</v>
      </c>
    </row>
    <row r="3298" spans="11:11">
      <c r="K3298" s="373">
        <v>-112316.63614354492</v>
      </c>
    </row>
    <row r="3299" spans="11:11">
      <c r="K3299" s="373">
        <v>1464079.3710633221</v>
      </c>
    </row>
    <row r="3300" spans="11:11">
      <c r="K3300" s="373">
        <v>-1127578.0575561202</v>
      </c>
    </row>
    <row r="3301" spans="11:11">
      <c r="K3301" s="373">
        <v>-397190.8755682488</v>
      </c>
    </row>
    <row r="3302" spans="11:11">
      <c r="K3302" s="373">
        <v>-1849236.7573321583</v>
      </c>
    </row>
    <row r="3303" spans="11:11">
      <c r="K3303" s="373">
        <v>1751535.6238375104</v>
      </c>
    </row>
    <row r="3304" spans="11:11">
      <c r="K3304" s="373">
        <v>85468.899906333769</v>
      </c>
    </row>
    <row r="3305" spans="11:11">
      <c r="K3305" s="373">
        <v>2259913.2287764866</v>
      </c>
    </row>
    <row r="3306" spans="11:11">
      <c r="K3306" s="373">
        <v>2072813.1164805775</v>
      </c>
    </row>
    <row r="3307" spans="11:11">
      <c r="K3307" s="373">
        <v>4188163.5810644776</v>
      </c>
    </row>
    <row r="3308" spans="11:11">
      <c r="K3308" s="373">
        <v>-805465.94736616686</v>
      </c>
    </row>
    <row r="3309" spans="11:11">
      <c r="K3309" s="373">
        <v>4320399.4083223725</v>
      </c>
    </row>
    <row r="3310" spans="11:11">
      <c r="K3310" s="373">
        <v>1544612.0891043169</v>
      </c>
    </row>
    <row r="3311" spans="11:11">
      <c r="K3311" s="373">
        <v>-1449725.200592638</v>
      </c>
    </row>
    <row r="3312" spans="11:11">
      <c r="K3312" s="373">
        <v>499637.9542720248</v>
      </c>
    </row>
    <row r="3313" spans="11:11">
      <c r="K3313" s="373">
        <v>988689.50936916494</v>
      </c>
    </row>
    <row r="3314" spans="11:11">
      <c r="K3314" s="373">
        <v>-556834.23419073818</v>
      </c>
    </row>
    <row r="3315" spans="11:11">
      <c r="K3315" s="373">
        <v>-171580.95815744228</v>
      </c>
    </row>
    <row r="3316" spans="11:11">
      <c r="K3316" s="373">
        <v>3193216.2320422074</v>
      </c>
    </row>
    <row r="3317" spans="11:11">
      <c r="K3317" s="373">
        <v>2928272.1235521976</v>
      </c>
    </row>
    <row r="3318" spans="11:11">
      <c r="K3318" s="373">
        <v>-336578.61913172947</v>
      </c>
    </row>
    <row r="3319" spans="11:11">
      <c r="K3319" s="373">
        <v>51149.098309335532</v>
      </c>
    </row>
    <row r="3320" spans="11:11">
      <c r="K3320" s="373">
        <v>-2202372.4686804926</v>
      </c>
    </row>
    <row r="3321" spans="11:11">
      <c r="K3321" s="373">
        <v>-1096509.1341590434</v>
      </c>
    </row>
    <row r="3322" spans="11:11">
      <c r="K3322" s="373">
        <v>986461.33594576851</v>
      </c>
    </row>
    <row r="3323" spans="11:11">
      <c r="K3323" s="373">
        <v>-1559930.4539509125</v>
      </c>
    </row>
    <row r="3324" spans="11:11">
      <c r="K3324" s="373">
        <v>728057.812508879</v>
      </c>
    </row>
    <row r="3325" spans="11:11">
      <c r="K3325" s="373">
        <v>2859764.6516598063</v>
      </c>
    </row>
    <row r="3326" spans="11:11">
      <c r="K3326" s="373">
        <v>2520013.9999967916</v>
      </c>
    </row>
    <row r="3327" spans="11:11">
      <c r="K3327" s="373">
        <v>158046.89227085141</v>
      </c>
    </row>
    <row r="3328" spans="11:11">
      <c r="K3328" s="373">
        <v>1148336.6886724767</v>
      </c>
    </row>
    <row r="3329" spans="11:11">
      <c r="K3329" s="373">
        <v>2679241.5318556949</v>
      </c>
    </row>
    <row r="3330" spans="11:11">
      <c r="K3330" s="373">
        <v>-516990.7960866238</v>
      </c>
    </row>
    <row r="3331" spans="11:11">
      <c r="K3331" s="373">
        <v>501422.46184163238</v>
      </c>
    </row>
    <row r="3332" spans="11:11">
      <c r="K3332" s="373">
        <v>-1192992.4937803077</v>
      </c>
    </row>
    <row r="3333" spans="11:11">
      <c r="K3333" s="373">
        <v>-1059174.5869130096</v>
      </c>
    </row>
    <row r="3334" spans="11:11">
      <c r="K3334" s="373">
        <v>-316498.90230074618</v>
      </c>
    </row>
    <row r="3335" spans="11:11">
      <c r="K3335" s="373">
        <v>1985454.5466672347</v>
      </c>
    </row>
    <row r="3336" spans="11:11">
      <c r="K3336" s="373">
        <v>2918140.3779234216</v>
      </c>
    </row>
    <row r="3337" spans="11:11">
      <c r="K3337" s="373">
        <v>320062.1715389681</v>
      </c>
    </row>
    <row r="3338" spans="11:11">
      <c r="K3338" s="373">
        <v>-1095889.3081665798</v>
      </c>
    </row>
    <row r="3339" spans="11:11">
      <c r="K3339" s="373">
        <v>518142.63430027221</v>
      </c>
    </row>
    <row r="3340" spans="11:11">
      <c r="K3340" s="373">
        <v>-2276598.9369064113</v>
      </c>
    </row>
    <row r="3341" spans="11:11">
      <c r="K3341" s="373">
        <v>-1762898.5213978405</v>
      </c>
    </row>
    <row r="3342" spans="11:11">
      <c r="K3342" s="373">
        <v>2470533.6273778193</v>
      </c>
    </row>
    <row r="3343" spans="11:11">
      <c r="K3343" s="373">
        <v>-1492970.8818436153</v>
      </c>
    </row>
    <row r="3344" spans="11:11">
      <c r="K3344" s="373">
        <v>-475098.23607946746</v>
      </c>
    </row>
    <row r="3345" spans="11:11">
      <c r="K3345" s="373">
        <v>-261546.43356046267</v>
      </c>
    </row>
    <row r="3346" spans="11:11">
      <c r="K3346" s="373">
        <v>792324.79205805412</v>
      </c>
    </row>
    <row r="3347" spans="11:11">
      <c r="K3347" s="373">
        <v>-1037137.1539523836</v>
      </c>
    </row>
    <row r="3348" spans="11:11">
      <c r="K3348" s="373">
        <v>1053617.49881558</v>
      </c>
    </row>
    <row r="3349" spans="11:11">
      <c r="K3349" s="373">
        <v>1625719.5337827436</v>
      </c>
    </row>
    <row r="3350" spans="11:11">
      <c r="K3350" s="373">
        <v>2538884.7430334184</v>
      </c>
    </row>
    <row r="3351" spans="11:11">
      <c r="K3351" s="373">
        <v>-286316.71518786973</v>
      </c>
    </row>
    <row r="3352" spans="11:11">
      <c r="K3352" s="373">
        <v>2868588.276333577</v>
      </c>
    </row>
    <row r="3353" spans="11:11">
      <c r="K3353" s="373">
        <v>1731025.4301965383</v>
      </c>
    </row>
    <row r="3354" spans="11:11">
      <c r="K3354" s="373">
        <v>4250559.7492680047</v>
      </c>
    </row>
    <row r="3355" spans="11:11">
      <c r="K3355" s="373">
        <v>831433.51282540266</v>
      </c>
    </row>
    <row r="3356" spans="11:11">
      <c r="K3356" s="373">
        <v>1210197.0970452393</v>
      </c>
    </row>
    <row r="3357" spans="11:11">
      <c r="K3357" s="373">
        <v>1222985.083702266</v>
      </c>
    </row>
    <row r="3358" spans="11:11">
      <c r="K3358" s="373">
        <v>-171381.47637680895</v>
      </c>
    </row>
    <row r="3359" spans="11:11">
      <c r="K3359" s="373">
        <v>-158472.60066956887</v>
      </c>
    </row>
    <row r="3360" spans="11:11">
      <c r="K3360" s="373">
        <v>-1525566.6093878194</v>
      </c>
    </row>
    <row r="3361" spans="11:11">
      <c r="K3361" s="373">
        <v>-1151962.2991994414</v>
      </c>
    </row>
    <row r="3362" spans="11:11">
      <c r="K3362" s="373">
        <v>-2038288.9893707817</v>
      </c>
    </row>
    <row r="3363" spans="11:11">
      <c r="K3363" s="373">
        <v>2632628.0429571876</v>
      </c>
    </row>
    <row r="3364" spans="11:11">
      <c r="K3364" s="373">
        <v>505895.78876672219</v>
      </c>
    </row>
    <row r="3365" spans="11:11">
      <c r="K3365" s="373">
        <v>788472.08732544701</v>
      </c>
    </row>
    <row r="3366" spans="11:11">
      <c r="K3366" s="373">
        <v>40040.912217358826</v>
      </c>
    </row>
    <row r="3367" spans="11:11">
      <c r="K3367" s="373">
        <v>-907585.50799983484</v>
      </c>
    </row>
    <row r="3368" spans="11:11">
      <c r="K3368" s="373">
        <v>-1236553.284828912</v>
      </c>
    </row>
    <row r="3369" spans="11:11">
      <c r="K3369" s="373">
        <v>-414638.83564212034</v>
      </c>
    </row>
    <row r="3370" spans="11:11">
      <c r="K3370" s="373">
        <v>958646.93395472807</v>
      </c>
    </row>
    <row r="3371" spans="11:11">
      <c r="K3371" s="373">
        <v>2459703.7453526566</v>
      </c>
    </row>
    <row r="3372" spans="11:11">
      <c r="K3372" s="373">
        <v>708021.87323982804</v>
      </c>
    </row>
    <row r="3373" spans="11:11">
      <c r="K3373" s="373">
        <v>2155579.4610874793</v>
      </c>
    </row>
    <row r="3374" spans="11:11">
      <c r="K3374" s="373">
        <v>-1429018.6880762926</v>
      </c>
    </row>
    <row r="3375" spans="11:11">
      <c r="K3375" s="373">
        <v>367817.73779662116</v>
      </c>
    </row>
    <row r="3376" spans="11:11">
      <c r="K3376" s="373">
        <v>-1855114.9571406641</v>
      </c>
    </row>
    <row r="3377" spans="11:11">
      <c r="K3377" s="373">
        <v>-373720.36586665781</v>
      </c>
    </row>
    <row r="3378" spans="11:11">
      <c r="K3378" s="373">
        <v>622477.97743971436</v>
      </c>
    </row>
    <row r="3379" spans="11:11">
      <c r="K3379" s="373">
        <v>431892.77078508423</v>
      </c>
    </row>
    <row r="3380" spans="11:11">
      <c r="K3380" s="373">
        <v>-344767.47848753491</v>
      </c>
    </row>
    <row r="3381" spans="11:11">
      <c r="K3381" s="373">
        <v>-689973.31092301733</v>
      </c>
    </row>
    <row r="3382" spans="11:11">
      <c r="K3382" s="373">
        <v>194459.43844825891</v>
      </c>
    </row>
    <row r="3383" spans="11:11">
      <c r="K3383" s="373">
        <v>238488.62890748633</v>
      </c>
    </row>
    <row r="3384" spans="11:11">
      <c r="K3384" s="373">
        <v>-44701.043361798394</v>
      </c>
    </row>
    <row r="3385" spans="11:11">
      <c r="K3385" s="373">
        <v>1822162.4365643638</v>
      </c>
    </row>
    <row r="3386" spans="11:11">
      <c r="K3386" s="373">
        <v>1704935.4235831073</v>
      </c>
    </row>
    <row r="3387" spans="11:11">
      <c r="K3387" s="373">
        <v>3077532.1816731105</v>
      </c>
    </row>
    <row r="3388" spans="11:11">
      <c r="K3388" s="373">
        <v>2210512.7395214075</v>
      </c>
    </row>
    <row r="3389" spans="11:11">
      <c r="K3389" s="373">
        <v>-743298.15798250074</v>
      </c>
    </row>
    <row r="3390" spans="11:11">
      <c r="K3390" s="373">
        <v>-647986.82110902783</v>
      </c>
    </row>
    <row r="3391" spans="11:11">
      <c r="K3391" s="373">
        <v>-735968.02122534032</v>
      </c>
    </row>
    <row r="3392" spans="11:11">
      <c r="K3392" s="373">
        <v>-1838841.3487546423</v>
      </c>
    </row>
    <row r="3393" spans="11:11">
      <c r="K3393" s="373">
        <v>590446.78667628462</v>
      </c>
    </row>
    <row r="3394" spans="11:11">
      <c r="K3394" s="373">
        <v>607738.6713663449</v>
      </c>
    </row>
    <row r="3395" spans="11:11">
      <c r="K3395" s="373">
        <v>1799246.6896718575</v>
      </c>
    </row>
    <row r="3396" spans="11:11">
      <c r="K3396" s="373">
        <v>48494.547021754086</v>
      </c>
    </row>
    <row r="3397" spans="11:11">
      <c r="K3397" s="373">
        <v>-321105.06092018215</v>
      </c>
    </row>
    <row r="3398" spans="11:11">
      <c r="K3398" s="373">
        <v>-1028425.0753286254</v>
      </c>
    </row>
    <row r="3399" spans="11:11">
      <c r="K3399" s="373">
        <v>-519568.80651707947</v>
      </c>
    </row>
    <row r="3400" spans="11:11">
      <c r="K3400" s="373">
        <v>3074676.1221908834</v>
      </c>
    </row>
    <row r="3401" spans="11:11">
      <c r="K3401" s="373">
        <v>-2311018.3954651095</v>
      </c>
    </row>
    <row r="3402" spans="11:11">
      <c r="K3402" s="373">
        <v>2344719.8468768997</v>
      </c>
    </row>
    <row r="3403" spans="11:11">
      <c r="K3403" s="373">
        <v>1562432.7908962138</v>
      </c>
    </row>
    <row r="3404" spans="11:11">
      <c r="K3404" s="373">
        <v>1698123.7459881168</v>
      </c>
    </row>
    <row r="3405" spans="11:11">
      <c r="K3405" s="373">
        <v>2186566.48415309</v>
      </c>
    </row>
    <row r="3406" spans="11:11">
      <c r="K3406" s="373">
        <v>5226.9414275845047</v>
      </c>
    </row>
    <row r="3407" spans="11:11">
      <c r="K3407" s="373">
        <v>-195955.99787853588</v>
      </c>
    </row>
    <row r="3408" spans="11:11">
      <c r="K3408" s="373">
        <v>1352775.5877878719</v>
      </c>
    </row>
    <row r="3409" spans="11:11">
      <c r="K3409" s="373">
        <v>854811.86927732849</v>
      </c>
    </row>
    <row r="3410" spans="11:11">
      <c r="K3410" s="373">
        <v>700636.24905136484</v>
      </c>
    </row>
    <row r="3411" spans="11:11">
      <c r="K3411" s="373">
        <v>3679229.313056848</v>
      </c>
    </row>
    <row r="3412" spans="11:11">
      <c r="K3412" s="373">
        <v>3700121.1461543711</v>
      </c>
    </row>
    <row r="3413" spans="11:11">
      <c r="K3413" s="373">
        <v>419083.97734990111</v>
      </c>
    </row>
    <row r="3414" spans="11:11">
      <c r="K3414" s="373">
        <v>-2667280.9690048881</v>
      </c>
    </row>
    <row r="3415" spans="11:11">
      <c r="K3415" s="373">
        <v>-435039.05638958351</v>
      </c>
    </row>
    <row r="3416" spans="11:11">
      <c r="K3416" s="373">
        <v>-1221579.359470401</v>
      </c>
    </row>
    <row r="3417" spans="11:11">
      <c r="K3417" s="373">
        <v>1105583.382023982</v>
      </c>
    </row>
    <row r="3418" spans="11:11">
      <c r="K3418" s="373">
        <v>-1592616.0753346637</v>
      </c>
    </row>
    <row r="3419" spans="11:11">
      <c r="K3419" s="373">
        <v>2676372.0973610226</v>
      </c>
    </row>
    <row r="3420" spans="11:11">
      <c r="K3420" s="373">
        <v>1173401.0724940731</v>
      </c>
    </row>
    <row r="3421" spans="11:11">
      <c r="K3421" s="373">
        <v>-1344177.9996541722</v>
      </c>
    </row>
    <row r="3422" spans="11:11">
      <c r="K3422" s="373">
        <v>4660012.7061006818</v>
      </c>
    </row>
    <row r="3423" spans="11:11">
      <c r="K3423" s="373">
        <v>-1837229.4905768279</v>
      </c>
    </row>
    <row r="3424" spans="11:11">
      <c r="K3424" s="373">
        <v>2923533.6150083123</v>
      </c>
    </row>
    <row r="3425" spans="11:11">
      <c r="K3425" s="373">
        <v>643454.81537225493</v>
      </c>
    </row>
    <row r="3426" spans="11:11">
      <c r="K3426" s="373">
        <v>-70153.051988756983</v>
      </c>
    </row>
    <row r="3427" spans="11:11">
      <c r="K3427" s="373">
        <v>1962511.5205096698</v>
      </c>
    </row>
    <row r="3428" spans="11:11">
      <c r="K3428" s="373">
        <v>618839.80517248414</v>
      </c>
    </row>
    <row r="3429" spans="11:11">
      <c r="K3429" s="373">
        <v>1203712.6751100116</v>
      </c>
    </row>
    <row r="3430" spans="11:11">
      <c r="K3430" s="373">
        <v>-243163.65368086286</v>
      </c>
    </row>
    <row r="3431" spans="11:11">
      <c r="K3431" s="373">
        <v>552037.96310228831</v>
      </c>
    </row>
    <row r="3432" spans="11:11">
      <c r="K3432" s="373">
        <v>-1158210.5167798097</v>
      </c>
    </row>
    <row r="3433" spans="11:11">
      <c r="K3433" s="373">
        <v>2161614.0645377245</v>
      </c>
    </row>
    <row r="3434" spans="11:11">
      <c r="K3434" s="373">
        <v>101608.64169768686</v>
      </c>
    </row>
    <row r="3435" spans="11:11">
      <c r="K3435" s="373">
        <v>861446.70715326606</v>
      </c>
    </row>
    <row r="3436" spans="11:11">
      <c r="K3436" s="373">
        <v>-625974.07829735719</v>
      </c>
    </row>
    <row r="3437" spans="11:11">
      <c r="K3437" s="373">
        <v>-133374.87391266576</v>
      </c>
    </row>
    <row r="3438" spans="11:11">
      <c r="K3438" s="373">
        <v>3934814.6391197843</v>
      </c>
    </row>
    <row r="3439" spans="11:11">
      <c r="K3439" s="373">
        <v>-634996.28315191902</v>
      </c>
    </row>
    <row r="3440" spans="11:11">
      <c r="K3440" s="373">
        <v>1579711.8335713793</v>
      </c>
    </row>
    <row r="3441" spans="11:11">
      <c r="K3441" s="373">
        <v>2683848.7214089613</v>
      </c>
    </row>
    <row r="3442" spans="11:11">
      <c r="K3442" s="373">
        <v>1992468.4522452902</v>
      </c>
    </row>
    <row r="3443" spans="11:11">
      <c r="K3443" s="373">
        <v>2021345.7918912841</v>
      </c>
    </row>
    <row r="3444" spans="11:11">
      <c r="K3444" s="373">
        <v>3420753.4826667728</v>
      </c>
    </row>
    <row r="3445" spans="11:11">
      <c r="K3445" s="373">
        <v>611264.31371159968</v>
      </c>
    </row>
    <row r="3446" spans="11:11">
      <c r="K3446" s="373">
        <v>-1717602.4991414724</v>
      </c>
    </row>
    <row r="3447" spans="11:11">
      <c r="K3447" s="373">
        <v>2047854.242170837</v>
      </c>
    </row>
    <row r="3448" spans="11:11">
      <c r="K3448" s="373">
        <v>-538716.20314785768</v>
      </c>
    </row>
    <row r="3449" spans="11:11">
      <c r="K3449" s="373">
        <v>1405907.3409771642</v>
      </c>
    </row>
    <row r="3450" spans="11:11">
      <c r="K3450" s="373">
        <v>780477.35267359926</v>
      </c>
    </row>
    <row r="3451" spans="11:11">
      <c r="K3451" s="373">
        <v>699621.15278253728</v>
      </c>
    </row>
    <row r="3452" spans="11:11">
      <c r="K3452" s="373">
        <v>1121299.9759438152</v>
      </c>
    </row>
    <row r="3453" spans="11:11">
      <c r="K3453" s="373">
        <v>-721104.5474061789</v>
      </c>
    </row>
    <row r="3454" spans="11:11">
      <c r="K3454" s="373">
        <v>1065854.3481608594</v>
      </c>
    </row>
    <row r="3455" spans="11:11">
      <c r="K3455" s="373">
        <v>2434404.7337841755</v>
      </c>
    </row>
    <row r="3456" spans="11:11">
      <c r="K3456" s="373">
        <v>2209551.1513533248</v>
      </c>
    </row>
    <row r="3457" spans="11:11">
      <c r="K3457" s="373">
        <v>1000790.7060539841</v>
      </c>
    </row>
    <row r="3458" spans="11:11">
      <c r="K3458" s="373">
        <v>-1016330.9299155783</v>
      </c>
    </row>
    <row r="3459" spans="11:11">
      <c r="K3459" s="373">
        <v>327916.90419305791</v>
      </c>
    </row>
    <row r="3460" spans="11:11">
      <c r="K3460" s="373">
        <v>336020.25468600634</v>
      </c>
    </row>
    <row r="3461" spans="11:11">
      <c r="K3461" s="373">
        <v>759724.04034452722</v>
      </c>
    </row>
    <row r="3462" spans="11:11">
      <c r="K3462" s="373">
        <v>-1113078.4649987756</v>
      </c>
    </row>
    <row r="3463" spans="11:11">
      <c r="K3463" s="373">
        <v>1120332.2016821711</v>
      </c>
    </row>
    <row r="3464" spans="11:11">
      <c r="K3464" s="373">
        <v>185279.38343896857</v>
      </c>
    </row>
    <row r="3465" spans="11:11">
      <c r="K3465" s="373">
        <v>-1733204.5995899425</v>
      </c>
    </row>
    <row r="3466" spans="11:11">
      <c r="K3466" s="373">
        <v>-1510390.5242520119</v>
      </c>
    </row>
    <row r="3467" spans="11:11">
      <c r="K3467" s="373">
        <v>214293.06923294603</v>
      </c>
    </row>
    <row r="3468" spans="11:11">
      <c r="K3468" s="373">
        <v>-1615966.312832007</v>
      </c>
    </row>
    <row r="3469" spans="11:11">
      <c r="K3469" s="373">
        <v>-423419.93566821143</v>
      </c>
    </row>
    <row r="3470" spans="11:11">
      <c r="K3470" s="373">
        <v>-1084201.1710019873</v>
      </c>
    </row>
    <row r="3471" spans="11:11">
      <c r="K3471" s="373">
        <v>575578.30060407403</v>
      </c>
    </row>
    <row r="3472" spans="11:11">
      <c r="K3472" s="373">
        <v>2711708.8776410324</v>
      </c>
    </row>
    <row r="3473" spans="11:11">
      <c r="K3473" s="373">
        <v>525500.62692558137</v>
      </c>
    </row>
    <row r="3474" spans="11:11">
      <c r="K3474" s="373">
        <v>3092644.6662730556</v>
      </c>
    </row>
    <row r="3475" spans="11:11">
      <c r="K3475" s="373">
        <v>4261375.2655917322</v>
      </c>
    </row>
    <row r="3476" spans="11:11">
      <c r="K3476" s="373">
        <v>1924381.7057755634</v>
      </c>
    </row>
    <row r="3477" spans="11:11">
      <c r="K3477" s="373">
        <v>-1146851.7002011379</v>
      </c>
    </row>
    <row r="3478" spans="11:11">
      <c r="K3478" s="373">
        <v>2573326.7719994867</v>
      </c>
    </row>
    <row r="3479" spans="11:11">
      <c r="K3479" s="373">
        <v>356719.9160431684</v>
      </c>
    </row>
    <row r="3480" spans="11:11">
      <c r="K3480" s="373">
        <v>-212036.05138121638</v>
      </c>
    </row>
    <row r="3481" spans="11:11">
      <c r="K3481" s="373">
        <v>766690.38957715849</v>
      </c>
    </row>
    <row r="3482" spans="11:11">
      <c r="K3482" s="373">
        <v>-787985.09820400889</v>
      </c>
    </row>
    <row r="3483" spans="11:11">
      <c r="K3483" s="373">
        <v>-433465.65479004546</v>
      </c>
    </row>
    <row r="3484" spans="11:11">
      <c r="K3484" s="373">
        <v>1883876.3220568688</v>
      </c>
    </row>
    <row r="3485" spans="11:11">
      <c r="K3485" s="373">
        <v>-1360529.1592834594</v>
      </c>
    </row>
    <row r="3486" spans="11:11">
      <c r="K3486" s="373">
        <v>-340054.33591460995</v>
      </c>
    </row>
    <row r="3487" spans="11:11">
      <c r="K3487" s="373">
        <v>2003747.6456686908</v>
      </c>
    </row>
    <row r="3488" spans="11:11">
      <c r="K3488" s="373">
        <v>2087304.3548826145</v>
      </c>
    </row>
    <row r="3489" spans="11:11">
      <c r="K3489" s="373">
        <v>2324263.1248031678</v>
      </c>
    </row>
    <row r="3490" spans="11:11">
      <c r="K3490" s="373">
        <v>680255.41190849035</v>
      </c>
    </row>
    <row r="3491" spans="11:11">
      <c r="K3491" s="373">
        <v>153063.55039374018</v>
      </c>
    </row>
    <row r="3492" spans="11:11">
      <c r="K3492" s="373">
        <v>-899469.41246566083</v>
      </c>
    </row>
    <row r="3493" spans="11:11">
      <c r="K3493" s="373">
        <v>-2903722.5209413646</v>
      </c>
    </row>
    <row r="3494" spans="11:11">
      <c r="K3494" s="373">
        <v>1698689.281496708</v>
      </c>
    </row>
    <row r="3495" spans="11:11">
      <c r="K3495" s="373">
        <v>324873.1441916211</v>
      </c>
    </row>
    <row r="3496" spans="11:11">
      <c r="K3496" s="373">
        <v>491508.87683800678</v>
      </c>
    </row>
    <row r="3497" spans="11:11">
      <c r="K3497" s="373">
        <v>-2164349.1648662984</v>
      </c>
    </row>
    <row r="3498" spans="11:11">
      <c r="K3498" s="373">
        <v>1514676.5467435138</v>
      </c>
    </row>
    <row r="3499" spans="11:11">
      <c r="K3499" s="373">
        <v>-310055.14799045026</v>
      </c>
    </row>
    <row r="3500" spans="11:11">
      <c r="K3500" s="373">
        <v>243207.07483748184</v>
      </c>
    </row>
    <row r="3501" spans="11:11">
      <c r="K3501" s="373">
        <v>-969290.27970750874</v>
      </c>
    </row>
    <row r="3502" spans="11:11">
      <c r="K3502" s="373">
        <v>-1327604.1506812815</v>
      </c>
    </row>
    <row r="3503" spans="11:11">
      <c r="K3503" s="373">
        <v>820299.55796038522</v>
      </c>
    </row>
    <row r="3504" spans="11:11">
      <c r="K3504" s="373">
        <v>224146.11808248749</v>
      </c>
    </row>
    <row r="3505" spans="11:11">
      <c r="K3505" s="373">
        <v>-1028289.1364852062</v>
      </c>
    </row>
    <row r="3506" spans="11:11">
      <c r="K3506" s="373">
        <v>-1527092.1858041093</v>
      </c>
    </row>
    <row r="3507" spans="11:11">
      <c r="K3507" s="373">
        <v>22545.588534199167</v>
      </c>
    </row>
    <row r="3508" spans="11:11">
      <c r="K3508" s="373">
        <v>1586203.5253999115</v>
      </c>
    </row>
    <row r="3509" spans="11:11">
      <c r="K3509" s="373">
        <v>2008354.9982912487</v>
      </c>
    </row>
    <row r="3510" spans="11:11">
      <c r="K3510" s="373">
        <v>-870622.58210241806</v>
      </c>
    </row>
    <row r="3511" spans="11:11">
      <c r="K3511" s="373">
        <v>-1108710.6733071799</v>
      </c>
    </row>
    <row r="3512" spans="11:11">
      <c r="K3512" s="373">
        <v>112096.37765825004</v>
      </c>
    </row>
    <row r="3513" spans="11:11">
      <c r="K3513" s="373">
        <v>1130603.2752880903</v>
      </c>
    </row>
    <row r="3514" spans="11:11">
      <c r="K3514" s="373">
        <v>-996043.32309414214</v>
      </c>
    </row>
    <row r="3515" spans="11:11">
      <c r="K3515" s="373">
        <v>963964.63691967237</v>
      </c>
    </row>
    <row r="3516" spans="11:11">
      <c r="K3516" s="373">
        <v>-1170178.9810900383</v>
      </c>
    </row>
    <row r="3517" spans="11:11">
      <c r="K3517" s="373">
        <v>1829704.7288082803</v>
      </c>
    </row>
    <row r="3518" spans="11:11">
      <c r="K3518" s="373">
        <v>2438163.8826783458</v>
      </c>
    </row>
    <row r="3519" spans="11:11">
      <c r="K3519" s="373">
        <v>-2681812.5627294024</v>
      </c>
    </row>
    <row r="3520" spans="11:11">
      <c r="K3520" s="373">
        <v>285295.85285154264</v>
      </c>
    </row>
    <row r="3521" spans="11:11">
      <c r="K3521" s="373">
        <v>4360304.5646245517</v>
      </c>
    </row>
    <row r="3522" spans="11:11">
      <c r="K3522" s="373">
        <v>-559129.36137340206</v>
      </c>
    </row>
    <row r="3523" spans="11:11">
      <c r="K3523" s="373">
        <v>815305.68192085554</v>
      </c>
    </row>
    <row r="3524" spans="11:11">
      <c r="K3524" s="373">
        <v>2583909.6430173302</v>
      </c>
    </row>
    <row r="3525" spans="11:11">
      <c r="K3525" s="373">
        <v>440732.99237362645</v>
      </c>
    </row>
    <row r="3526" spans="11:11">
      <c r="K3526" s="373">
        <v>-441133.07282633753</v>
      </c>
    </row>
    <row r="3527" spans="11:11">
      <c r="K3527" s="373">
        <v>2575670.3462865716</v>
      </c>
    </row>
    <row r="3528" spans="11:11">
      <c r="K3528" s="373">
        <v>-530401.65233697789</v>
      </c>
    </row>
    <row r="3529" spans="11:11">
      <c r="K3529" s="373">
        <v>2140122.3236286594</v>
      </c>
    </row>
    <row r="3530" spans="11:11">
      <c r="K3530" s="373">
        <v>2015829.5209686242</v>
      </c>
    </row>
    <row r="3531" spans="11:11">
      <c r="K3531" s="373">
        <v>72281.014134809142</v>
      </c>
    </row>
    <row r="3532" spans="11:11">
      <c r="K3532" s="373">
        <v>2848493.9144696873</v>
      </c>
    </row>
    <row r="3533" spans="11:11">
      <c r="K3533" s="373">
        <v>1766255.0955231048</v>
      </c>
    </row>
    <row r="3534" spans="11:11">
      <c r="K3534" s="373">
        <v>3013611.5958967544</v>
      </c>
    </row>
    <row r="3535" spans="11:11">
      <c r="K3535" s="373">
        <v>-456969.30359755782</v>
      </c>
    </row>
    <row r="3536" spans="11:11">
      <c r="K3536" s="373">
        <v>145926.81917034532</v>
      </c>
    </row>
    <row r="3537" spans="11:11">
      <c r="K3537" s="373">
        <v>494684.37013077899</v>
      </c>
    </row>
    <row r="3538" spans="11:11">
      <c r="K3538" s="373">
        <v>-294428.01281134365</v>
      </c>
    </row>
    <row r="3539" spans="11:11">
      <c r="K3539" s="373">
        <v>-1875556.4161499287</v>
      </c>
    </row>
    <row r="3540" spans="11:11">
      <c r="K3540" s="373">
        <v>-1986331.5139632786</v>
      </c>
    </row>
    <row r="3541" spans="11:11">
      <c r="K3541" s="373">
        <v>493795.73599443701</v>
      </c>
    </row>
    <row r="3542" spans="11:11">
      <c r="K3542" s="373">
        <v>545231.05433194176</v>
      </c>
    </row>
    <row r="3543" spans="11:11">
      <c r="K3543" s="373">
        <v>-23839.101999185048</v>
      </c>
    </row>
    <row r="3544" spans="11:11">
      <c r="K3544" s="373">
        <v>890084.05101117655</v>
      </c>
    </row>
    <row r="3545" spans="11:11">
      <c r="K3545" s="373">
        <v>-174959.21070092241</v>
      </c>
    </row>
    <row r="3546" spans="11:11">
      <c r="K3546" s="373">
        <v>433853.04268696439</v>
      </c>
    </row>
    <row r="3547" spans="11:11">
      <c r="K3547" s="373">
        <v>18635.893079058267</v>
      </c>
    </row>
    <row r="3548" spans="11:11">
      <c r="K3548" s="373">
        <v>-496083.54753164924</v>
      </c>
    </row>
    <row r="3549" spans="11:11">
      <c r="K3549" s="373">
        <v>991065.90211334941</v>
      </c>
    </row>
    <row r="3550" spans="11:11">
      <c r="K3550" s="373">
        <v>-1512977.9023781179</v>
      </c>
    </row>
    <row r="3551" spans="11:11">
      <c r="K3551" s="373">
        <v>-476492.84255928337</v>
      </c>
    </row>
    <row r="3552" spans="11:11">
      <c r="K3552" s="373">
        <v>-507157.35438776948</v>
      </c>
    </row>
    <row r="3553" spans="11:11">
      <c r="K3553" s="373">
        <v>-762130.58909106627</v>
      </c>
    </row>
    <row r="3554" spans="11:11">
      <c r="K3554" s="373">
        <v>-227966.49851062591</v>
      </c>
    </row>
    <row r="3555" spans="11:11">
      <c r="K3555" s="373">
        <v>1983494.5799380795</v>
      </c>
    </row>
    <row r="3556" spans="11:11">
      <c r="K3556" s="373">
        <v>1496676.4542329984</v>
      </c>
    </row>
    <row r="3557" spans="11:11">
      <c r="K3557" s="373">
        <v>2295966.1907152236</v>
      </c>
    </row>
    <row r="3558" spans="11:11">
      <c r="K3558" s="373">
        <v>369490.1116036491</v>
      </c>
    </row>
    <row r="3559" spans="11:11">
      <c r="K3559" s="373">
        <v>268793.45222286205</v>
      </c>
    </row>
    <row r="3560" spans="11:11">
      <c r="K3560" s="373">
        <v>344302.43961086706</v>
      </c>
    </row>
    <row r="3561" spans="11:11">
      <c r="K3561" s="373">
        <v>1281281.0239648062</v>
      </c>
    </row>
    <row r="3562" spans="11:11">
      <c r="K3562" s="373">
        <v>-304706.47769261943</v>
      </c>
    </row>
    <row r="3563" spans="11:11">
      <c r="K3563" s="373">
        <v>1903025.416851334</v>
      </c>
    </row>
    <row r="3564" spans="11:11">
      <c r="K3564" s="373">
        <v>2400947.0199672813</v>
      </c>
    </row>
    <row r="3565" spans="11:11">
      <c r="K3565" s="373">
        <v>2626565.633085412</v>
      </c>
    </row>
    <row r="3566" spans="11:11">
      <c r="K3566" s="373">
        <v>-1305962.3415422789</v>
      </c>
    </row>
    <row r="3567" spans="11:11">
      <c r="K3567" s="373">
        <v>2768732.4764976893</v>
      </c>
    </row>
    <row r="3568" spans="11:11">
      <c r="K3568" s="373">
        <v>-764352.0276588921</v>
      </c>
    </row>
    <row r="3569" spans="11:11">
      <c r="K3569" s="373">
        <v>1572490.6979821434</v>
      </c>
    </row>
    <row r="3570" spans="11:11">
      <c r="K3570" s="373">
        <v>941796.10993614257</v>
      </c>
    </row>
    <row r="3571" spans="11:11">
      <c r="K3571" s="373">
        <v>-311059.97183902469</v>
      </c>
    </row>
    <row r="3572" spans="11:11">
      <c r="K3572" s="373">
        <v>890433.84282268281</v>
      </c>
    </row>
    <row r="3573" spans="11:11">
      <c r="K3573" s="373">
        <v>956694.95745701226</v>
      </c>
    </row>
    <row r="3574" spans="11:11">
      <c r="K3574" s="373">
        <v>-239937.91018022434</v>
      </c>
    </row>
    <row r="3575" spans="11:11">
      <c r="K3575" s="373">
        <v>402617.58254757756</v>
      </c>
    </row>
    <row r="3576" spans="11:11">
      <c r="K3576" s="373">
        <v>2905594.7602008246</v>
      </c>
    </row>
    <row r="3577" spans="11:11">
      <c r="K3577" s="373">
        <v>-433608.6553173156</v>
      </c>
    </row>
    <row r="3578" spans="11:11">
      <c r="K3578" s="373">
        <v>323016.04899791116</v>
      </c>
    </row>
    <row r="3579" spans="11:11">
      <c r="K3579" s="373">
        <v>336936.99615005241</v>
      </c>
    </row>
    <row r="3580" spans="11:11">
      <c r="K3580" s="373">
        <v>2493020.3397159362</v>
      </c>
    </row>
    <row r="3581" spans="11:11">
      <c r="K3581" s="373">
        <v>-423692.02647502371</v>
      </c>
    </row>
    <row r="3582" spans="11:11">
      <c r="K3582" s="373">
        <v>4486381.6937222043</v>
      </c>
    </row>
    <row r="3583" spans="11:11">
      <c r="K3583" s="373">
        <v>-301433.67328285053</v>
      </c>
    </row>
    <row r="3584" spans="11:11">
      <c r="K3584" s="373">
        <v>3421362.443453772</v>
      </c>
    </row>
    <row r="3585" spans="11:11">
      <c r="K3585" s="373">
        <v>-1524159.9543696004</v>
      </c>
    </row>
    <row r="3586" spans="11:11">
      <c r="K3586" s="373">
        <v>808902.32846425264</v>
      </c>
    </row>
    <row r="3587" spans="11:11">
      <c r="K3587" s="373">
        <v>-523074.03126193816</v>
      </c>
    </row>
    <row r="3588" spans="11:11">
      <c r="K3588" s="373">
        <v>2274705.7104260335</v>
      </c>
    </row>
    <row r="3589" spans="11:11">
      <c r="K3589" s="373">
        <v>870354.63188050804</v>
      </c>
    </row>
    <row r="3590" spans="11:11">
      <c r="K3590" s="373">
        <v>1891243.0026644908</v>
      </c>
    </row>
    <row r="3591" spans="11:11">
      <c r="K3591" s="373">
        <v>-454283.48890496278</v>
      </c>
    </row>
    <row r="3592" spans="11:11">
      <c r="K3592" s="373">
        <v>948095.96538102091</v>
      </c>
    </row>
    <row r="3593" spans="11:11">
      <c r="K3593" s="373">
        <v>-959782.83619732386</v>
      </c>
    </row>
    <row r="3594" spans="11:11">
      <c r="K3594" s="373">
        <v>2192684.2118091667</v>
      </c>
    </row>
    <row r="3595" spans="11:11">
      <c r="K3595" s="373">
        <v>803949.57211593748</v>
      </c>
    </row>
    <row r="3596" spans="11:11">
      <c r="K3596" s="373">
        <v>2805395.5709401909</v>
      </c>
    </row>
    <row r="3597" spans="11:11">
      <c r="K3597" s="373">
        <v>1565423.9104149586</v>
      </c>
    </row>
    <row r="3598" spans="11:11">
      <c r="K3598" s="373">
        <v>-1481618.6658394863</v>
      </c>
    </row>
    <row r="3599" spans="11:11">
      <c r="K3599" s="373">
        <v>-291179.77544764476</v>
      </c>
    </row>
    <row r="3600" spans="11:11">
      <c r="K3600" s="373">
        <v>-2045242.3152691445</v>
      </c>
    </row>
    <row r="3601" spans="11:11">
      <c r="K3601" s="373">
        <v>421940.96782929054</v>
      </c>
    </row>
    <row r="3602" spans="11:11">
      <c r="K3602" s="373">
        <v>-218538.22458262811</v>
      </c>
    </row>
    <row r="3603" spans="11:11">
      <c r="K3603" s="373">
        <v>186944.43032462196</v>
      </c>
    </row>
    <row r="3604" spans="11:11">
      <c r="K3604" s="373">
        <v>-2220028.5254821801</v>
      </c>
    </row>
    <row r="3605" spans="11:11">
      <c r="K3605" s="373">
        <v>104825.77906251722</v>
      </c>
    </row>
    <row r="3606" spans="11:11">
      <c r="K3606" s="373">
        <v>2379164.1965165744</v>
      </c>
    </row>
    <row r="3607" spans="11:11">
      <c r="K3607" s="373">
        <v>-1463611.7528051911</v>
      </c>
    </row>
    <row r="3608" spans="11:11">
      <c r="K3608" s="373">
        <v>-590873.90172901948</v>
      </c>
    </row>
    <row r="3609" spans="11:11">
      <c r="K3609" s="373">
        <v>1470799.1713041246</v>
      </c>
    </row>
    <row r="3610" spans="11:11">
      <c r="K3610" s="373">
        <v>267328.20644146507</v>
      </c>
    </row>
    <row r="3611" spans="11:11">
      <c r="K3611" s="373">
        <v>-1764888.8368698342</v>
      </c>
    </row>
    <row r="3612" spans="11:11">
      <c r="K3612" s="373">
        <v>2422786.7898584967</v>
      </c>
    </row>
    <row r="3613" spans="11:11">
      <c r="K3613" s="373">
        <v>995279.25183998211</v>
      </c>
    </row>
    <row r="3614" spans="11:11">
      <c r="K3614" s="373">
        <v>719940.06591091189</v>
      </c>
    </row>
    <row r="3615" spans="11:11">
      <c r="K3615" s="373">
        <v>1055766.3265644622</v>
      </c>
    </row>
    <row r="3616" spans="11:11">
      <c r="K3616" s="373">
        <v>160111.49691130756</v>
      </c>
    </row>
    <row r="3617" spans="11:11">
      <c r="K3617" s="373">
        <v>2290223.2593917847</v>
      </c>
    </row>
    <row r="3618" spans="11:11">
      <c r="K3618" s="373">
        <v>3906148.039968255</v>
      </c>
    </row>
    <row r="3619" spans="11:11">
      <c r="K3619" s="373">
        <v>951972.82893316145</v>
      </c>
    </row>
    <row r="3620" spans="11:11">
      <c r="K3620" s="373">
        <v>2049915.748612406</v>
      </c>
    </row>
    <row r="3621" spans="11:11">
      <c r="K3621" s="373">
        <v>3680952.5674425671</v>
      </c>
    </row>
    <row r="3622" spans="11:11">
      <c r="K3622" s="373">
        <v>-960661.76591765543</v>
      </c>
    </row>
    <row r="3623" spans="11:11">
      <c r="K3623" s="373">
        <v>1647111.8481729652</v>
      </c>
    </row>
    <row r="3624" spans="11:11">
      <c r="K3624" s="373">
        <v>-1538459.514536547</v>
      </c>
    </row>
    <row r="3625" spans="11:11">
      <c r="K3625" s="373">
        <v>2041739.5586249151</v>
      </c>
    </row>
    <row r="3626" spans="11:11">
      <c r="K3626" s="373">
        <v>2258056.9775099838</v>
      </c>
    </row>
    <row r="3627" spans="11:11">
      <c r="K3627" s="373">
        <v>2256730.357007198</v>
      </c>
    </row>
    <row r="3628" spans="11:11">
      <c r="K3628" s="373">
        <v>1731545.2260846251</v>
      </c>
    </row>
    <row r="3629" spans="11:11">
      <c r="K3629" s="373">
        <v>3393674.3554809168</v>
      </c>
    </row>
    <row r="3630" spans="11:11">
      <c r="K3630" s="373">
        <v>1112666.0712686472</v>
      </c>
    </row>
    <row r="3631" spans="11:11">
      <c r="K3631" s="373">
        <v>-1401970.4245255543</v>
      </c>
    </row>
    <row r="3632" spans="11:11">
      <c r="K3632" s="373">
        <v>-1426888.835352882</v>
      </c>
    </row>
    <row r="3633" spans="11:11">
      <c r="K3633" s="373">
        <v>607260.83598948247</v>
      </c>
    </row>
    <row r="3634" spans="11:11">
      <c r="K3634" s="373">
        <v>1806886.4316827024</v>
      </c>
    </row>
    <row r="3635" spans="11:11">
      <c r="K3635" s="373">
        <v>1041503.1277917491</v>
      </c>
    </row>
    <row r="3636" spans="11:11">
      <c r="K3636" s="373">
        <v>-846098.63120812445</v>
      </c>
    </row>
    <row r="3637" spans="11:11">
      <c r="K3637" s="373">
        <v>936523.52864503837</v>
      </c>
    </row>
    <row r="3638" spans="11:11">
      <c r="K3638" s="373">
        <v>1406818.1217299139</v>
      </c>
    </row>
    <row r="3639" spans="11:11">
      <c r="K3639" s="373">
        <v>-75031.305159565061</v>
      </c>
    </row>
    <row r="3640" spans="11:11">
      <c r="K3640" s="373">
        <v>113915.72490825295</v>
      </c>
    </row>
    <row r="3641" spans="11:11">
      <c r="K3641" s="373">
        <v>1670240.7460077198</v>
      </c>
    </row>
    <row r="3642" spans="11:11">
      <c r="K3642" s="373">
        <v>-1494305.9386543117</v>
      </c>
    </row>
    <row r="3643" spans="11:11">
      <c r="K3643" s="373">
        <v>1931710.7271369572</v>
      </c>
    </row>
    <row r="3644" spans="11:11">
      <c r="K3644" s="373">
        <v>702802.0186436798</v>
      </c>
    </row>
    <row r="3645" spans="11:11">
      <c r="K3645" s="373">
        <v>418157.32981397025</v>
      </c>
    </row>
    <row r="3646" spans="11:11">
      <c r="K3646" s="373">
        <v>1680059.4120161079</v>
      </c>
    </row>
    <row r="3647" spans="11:11">
      <c r="K3647" s="373">
        <v>446643.49292987399</v>
      </c>
    </row>
    <row r="3648" spans="11:11">
      <c r="K3648" s="373">
        <v>1083061.3594027006</v>
      </c>
    </row>
    <row r="3649" spans="11:11">
      <c r="K3649" s="373">
        <v>1982763.2438224631</v>
      </c>
    </row>
    <row r="3650" spans="11:11">
      <c r="K3650" s="373">
        <v>2987109.4915219592</v>
      </c>
    </row>
    <row r="3651" spans="11:11">
      <c r="K3651" s="373">
        <v>1861569.9857187548</v>
      </c>
    </row>
    <row r="3652" spans="11:11">
      <c r="K3652" s="373">
        <v>1115193.3939286328</v>
      </c>
    </row>
    <row r="3653" spans="11:11">
      <c r="K3653" s="373">
        <v>-306496.84023377835</v>
      </c>
    </row>
    <row r="3654" spans="11:11">
      <c r="K3654" s="373">
        <v>3238625.4337728312</v>
      </c>
    </row>
    <row r="3655" spans="11:11">
      <c r="K3655" s="373">
        <v>486240.30348387384</v>
      </c>
    </row>
    <row r="3656" spans="11:11">
      <c r="K3656" s="373">
        <v>-1312572.9471902957</v>
      </c>
    </row>
    <row r="3657" spans="11:11">
      <c r="K3657" s="373">
        <v>2235952.463196177</v>
      </c>
    </row>
    <row r="3658" spans="11:11">
      <c r="K3658" s="373">
        <v>2028514.8875440776</v>
      </c>
    </row>
    <row r="3659" spans="11:11">
      <c r="K3659" s="373">
        <v>4625362.1763730561</v>
      </c>
    </row>
    <row r="3660" spans="11:11">
      <c r="K3660" s="373">
        <v>-1440286.3729269074</v>
      </c>
    </row>
    <row r="3661" spans="11:11">
      <c r="K3661" s="373">
        <v>952638.19135847432</v>
      </c>
    </row>
    <row r="3662" spans="11:11">
      <c r="K3662" s="373">
        <v>650454.86887249141</v>
      </c>
    </row>
    <row r="3663" spans="11:11">
      <c r="K3663" s="373">
        <v>-1871654.5650251328</v>
      </c>
    </row>
    <row r="3664" spans="11:11">
      <c r="K3664" s="373">
        <v>-2059432.5708992002</v>
      </c>
    </row>
    <row r="3665" spans="11:11">
      <c r="K3665" s="373">
        <v>1868146.5128582946</v>
      </c>
    </row>
    <row r="3666" spans="11:11">
      <c r="K3666" s="373">
        <v>-1940028.4236748936</v>
      </c>
    </row>
    <row r="3667" spans="11:11">
      <c r="K3667" s="373">
        <v>-1219848.205035662</v>
      </c>
    </row>
    <row r="3668" spans="11:11">
      <c r="K3668" s="373">
        <v>1349710.0061714549</v>
      </c>
    </row>
    <row r="3669" spans="11:11">
      <c r="K3669" s="373">
        <v>1406756.7305425347</v>
      </c>
    </row>
    <row r="3670" spans="11:11">
      <c r="K3670" s="373">
        <v>-1007264.1726947529</v>
      </c>
    </row>
    <row r="3671" spans="11:11">
      <c r="K3671" s="373">
        <v>-722615.9713895102</v>
      </c>
    </row>
    <row r="3672" spans="11:11">
      <c r="K3672" s="373">
        <v>2414965.8952385411</v>
      </c>
    </row>
    <row r="3673" spans="11:11">
      <c r="K3673" s="373">
        <v>294384.08080007578</v>
      </c>
    </row>
    <row r="3674" spans="11:11">
      <c r="K3674" s="373">
        <v>2245793.4092641771</v>
      </c>
    </row>
    <row r="3675" spans="11:11">
      <c r="K3675" s="373">
        <v>762861.23914722563</v>
      </c>
    </row>
    <row r="3676" spans="11:11">
      <c r="K3676" s="373">
        <v>625250.80478454125</v>
      </c>
    </row>
    <row r="3677" spans="11:11">
      <c r="K3677" s="373">
        <v>1441578.1366536382</v>
      </c>
    </row>
    <row r="3678" spans="11:11">
      <c r="K3678" s="373">
        <v>2732027.8949376233</v>
      </c>
    </row>
    <row r="3679" spans="11:11">
      <c r="K3679" s="373">
        <v>-553246.39552558993</v>
      </c>
    </row>
    <row r="3680" spans="11:11">
      <c r="K3680" s="373">
        <v>1642291.5726196005</v>
      </c>
    </row>
    <row r="3681" spans="11:11">
      <c r="K3681" s="373">
        <v>-380052.94433638966</v>
      </c>
    </row>
    <row r="3682" spans="11:11">
      <c r="K3682" s="373">
        <v>1051112.1703739895</v>
      </c>
    </row>
    <row r="3683" spans="11:11">
      <c r="K3683" s="373">
        <v>-387436.27923144074</v>
      </c>
    </row>
    <row r="3684" spans="11:11">
      <c r="K3684" s="373">
        <v>-655335.98503326345</v>
      </c>
    </row>
    <row r="3685" spans="11:11">
      <c r="K3685" s="373">
        <v>-1766183.6650948662</v>
      </c>
    </row>
    <row r="3686" spans="11:11">
      <c r="K3686" s="373">
        <v>220546.37071607239</v>
      </c>
    </row>
    <row r="3687" spans="11:11">
      <c r="K3687" s="373">
        <v>1325974.7791939548</v>
      </c>
    </row>
    <row r="3688" spans="11:11">
      <c r="K3688" s="373">
        <v>-158034.82444893918</v>
      </c>
    </row>
    <row r="3689" spans="11:11">
      <c r="K3689" s="373">
        <v>-1454678.4587648173</v>
      </c>
    </row>
    <row r="3690" spans="11:11">
      <c r="K3690" s="373">
        <v>1202094.3224665665</v>
      </c>
    </row>
    <row r="3691" spans="11:11">
      <c r="K3691" s="373">
        <v>1663205.6947979673</v>
      </c>
    </row>
    <row r="3692" spans="11:11">
      <c r="K3692" s="373">
        <v>-141847.81319946656</v>
      </c>
    </row>
    <row r="3693" spans="11:11">
      <c r="K3693" s="373">
        <v>218776.46368038049</v>
      </c>
    </row>
    <row r="3694" spans="11:11">
      <c r="K3694" s="373">
        <v>-2234104.0584684149</v>
      </c>
    </row>
    <row r="3695" spans="11:11">
      <c r="K3695" s="373">
        <v>2111653.5370759526</v>
      </c>
    </row>
    <row r="3696" spans="11:11">
      <c r="K3696" s="373">
        <v>144251.4045814916</v>
      </c>
    </row>
    <row r="3697" spans="11:11">
      <c r="K3697" s="373">
        <v>-189061.05805047764</v>
      </c>
    </row>
    <row r="3698" spans="11:11">
      <c r="K3698" s="373">
        <v>2020848.0803139962</v>
      </c>
    </row>
    <row r="3699" spans="11:11">
      <c r="K3699" s="373">
        <v>710116.09846391133</v>
      </c>
    </row>
    <row r="3700" spans="11:11">
      <c r="K3700" s="373">
        <v>824756.62839448336</v>
      </c>
    </row>
    <row r="3701" spans="11:11">
      <c r="K3701" s="373">
        <v>859511.64328260883</v>
      </c>
    </row>
    <row r="3702" spans="11:11">
      <c r="K3702" s="373">
        <v>1997773.1834129447</v>
      </c>
    </row>
    <row r="3703" spans="11:11">
      <c r="K3703" s="373">
        <v>-1100672.9488911508</v>
      </c>
    </row>
    <row r="3704" spans="11:11">
      <c r="K3704" s="373">
        <v>2735546.698714029</v>
      </c>
    </row>
    <row r="3705" spans="11:11">
      <c r="K3705" s="373">
        <v>2365485.7897879444</v>
      </c>
    </row>
    <row r="3706" spans="11:11">
      <c r="K3706" s="373">
        <v>-743202.5160247616</v>
      </c>
    </row>
    <row r="3707" spans="11:11">
      <c r="K3707" s="373">
        <v>-1696987.5161464075</v>
      </c>
    </row>
    <row r="3708" spans="11:11">
      <c r="K3708" s="373">
        <v>1319993.5095195642</v>
      </c>
    </row>
    <row r="3709" spans="11:11">
      <c r="K3709" s="373">
        <v>-856705.80080187623</v>
      </c>
    </row>
    <row r="3710" spans="11:11">
      <c r="K3710" s="373">
        <v>1927993.9902689417</v>
      </c>
    </row>
    <row r="3711" spans="11:11">
      <c r="K3711" s="373">
        <v>759829.98596818768</v>
      </c>
    </row>
    <row r="3712" spans="11:11">
      <c r="K3712" s="373">
        <v>109465.53769478458</v>
      </c>
    </row>
    <row r="3713" spans="11:11">
      <c r="K3713" s="373">
        <v>827672.65914611542</v>
      </c>
    </row>
    <row r="3714" spans="11:11">
      <c r="K3714" s="373">
        <v>2516643.3337165024</v>
      </c>
    </row>
    <row r="3715" spans="11:11">
      <c r="K3715" s="373">
        <v>-1605437.2002478628</v>
      </c>
    </row>
    <row r="3716" spans="11:11">
      <c r="K3716" s="373">
        <v>509281.92681959318</v>
      </c>
    </row>
    <row r="3717" spans="11:11">
      <c r="K3717" s="373">
        <v>1932191.3504165586</v>
      </c>
    </row>
    <row r="3718" spans="11:11">
      <c r="K3718" s="373">
        <v>2678078.1549751926</v>
      </c>
    </row>
    <row r="3719" spans="11:11">
      <c r="K3719" s="373">
        <v>-1797197.319213077</v>
      </c>
    </row>
    <row r="3720" spans="11:11">
      <c r="K3720" s="373">
        <v>-26546.525367201306</v>
      </c>
    </row>
    <row r="3721" spans="11:11">
      <c r="K3721" s="373">
        <v>-2076515.1383392573</v>
      </c>
    </row>
    <row r="3722" spans="11:11">
      <c r="K3722" s="373">
        <v>974600.38642050629</v>
      </c>
    </row>
    <row r="3723" spans="11:11">
      <c r="K3723" s="373">
        <v>1719963.7254535074</v>
      </c>
    </row>
    <row r="3724" spans="11:11">
      <c r="K3724" s="373">
        <v>-784389.45765103947</v>
      </c>
    </row>
    <row r="3725" spans="11:11">
      <c r="K3725" s="373">
        <v>744908.16225383827</v>
      </c>
    </row>
    <row r="3726" spans="11:11">
      <c r="K3726" s="373">
        <v>-1434734.418895686</v>
      </c>
    </row>
    <row r="3727" spans="11:11">
      <c r="K3727" s="373">
        <v>1452970.5476353338</v>
      </c>
    </row>
    <row r="3728" spans="11:11">
      <c r="K3728" s="373">
        <v>1181647.9953270091</v>
      </c>
    </row>
    <row r="3729" spans="11:11">
      <c r="K3729" s="373">
        <v>1740437.8535223205</v>
      </c>
    </row>
    <row r="3730" spans="11:11">
      <c r="K3730" s="373">
        <v>2249929.9232519576</v>
      </c>
    </row>
    <row r="3731" spans="11:11">
      <c r="K3731" s="373">
        <v>85836.101538810879</v>
      </c>
    </row>
    <row r="3732" spans="11:11">
      <c r="K3732" s="373">
        <v>-510578.85664747003</v>
      </c>
    </row>
    <row r="3733" spans="11:11">
      <c r="K3733" s="373">
        <v>4046993.2264753329</v>
      </c>
    </row>
    <row r="3734" spans="11:11">
      <c r="K3734" s="373">
        <v>-1462505.0163325705</v>
      </c>
    </row>
    <row r="3735" spans="11:11">
      <c r="K3735" s="373">
        <v>4122861.1795521146</v>
      </c>
    </row>
    <row r="3736" spans="11:11">
      <c r="K3736" s="373">
        <v>854094.33061069832</v>
      </c>
    </row>
    <row r="3737" spans="11:11">
      <c r="K3737" s="373">
        <v>1266010.6324932871</v>
      </c>
    </row>
    <row r="3738" spans="11:11">
      <c r="K3738" s="373">
        <v>-351003.78765650117</v>
      </c>
    </row>
    <row r="3739" spans="11:11">
      <c r="K3739" s="373">
        <v>-932104.56680141436</v>
      </c>
    </row>
    <row r="3740" spans="11:11">
      <c r="K3740" s="373">
        <v>-1215129.8513747333</v>
      </c>
    </row>
    <row r="3741" spans="11:11">
      <c r="K3741" s="373">
        <v>-1361993.7027201194</v>
      </c>
    </row>
    <row r="3742" spans="11:11">
      <c r="K3742" s="373">
        <v>1630072.5976308195</v>
      </c>
    </row>
    <row r="3743" spans="11:11">
      <c r="K3743" s="373">
        <v>231063.22861382482</v>
      </c>
    </row>
    <row r="3744" spans="11:11">
      <c r="K3744" s="373">
        <v>2061237.9873658784</v>
      </c>
    </row>
    <row r="3745" spans="11:11">
      <c r="K3745" s="373">
        <v>1311546.9843316267</v>
      </c>
    </row>
    <row r="3746" spans="11:11">
      <c r="K3746" s="373">
        <v>-740310.41456254793</v>
      </c>
    </row>
    <row r="3747" spans="11:11">
      <c r="K3747" s="373">
        <v>1223002.216879857</v>
      </c>
    </row>
    <row r="3748" spans="11:11">
      <c r="K3748" s="373">
        <v>1475432.0850134923</v>
      </c>
    </row>
    <row r="3749" spans="11:11">
      <c r="K3749" s="373">
        <v>-6735.1987242889591</v>
      </c>
    </row>
    <row r="3750" spans="11:11">
      <c r="K3750" s="373">
        <v>949085.38034765073</v>
      </c>
    </row>
    <row r="3751" spans="11:11">
      <c r="K3751" s="373">
        <v>312717.64106185525</v>
      </c>
    </row>
    <row r="3752" spans="11:11">
      <c r="K3752" s="373">
        <v>416788.75162944058</v>
      </c>
    </row>
    <row r="3753" spans="11:11">
      <c r="K3753" s="373">
        <v>277984.46253416105</v>
      </c>
    </row>
    <row r="3754" spans="11:11">
      <c r="K3754" s="373">
        <v>1915973.0302372023</v>
      </c>
    </row>
    <row r="3755" spans="11:11">
      <c r="K3755" s="373">
        <v>3391372.9178556316</v>
      </c>
    </row>
    <row r="3756" spans="11:11">
      <c r="K3756" s="373">
        <v>507513.59942928236</v>
      </c>
    </row>
    <row r="3757" spans="11:11">
      <c r="K3757" s="373">
        <v>-85998.890752355568</v>
      </c>
    </row>
    <row r="3758" spans="11:11">
      <c r="K3758" s="373">
        <v>599237.19908682513</v>
      </c>
    </row>
    <row r="3759" spans="11:11">
      <c r="K3759" s="373">
        <v>180433.77754551871</v>
      </c>
    </row>
    <row r="3760" spans="11:11">
      <c r="K3760" s="373">
        <v>-2298549.7586125801</v>
      </c>
    </row>
    <row r="3761" spans="11:11">
      <c r="K3761" s="373">
        <v>3185209.6954581328</v>
      </c>
    </row>
    <row r="3762" spans="11:11">
      <c r="K3762" s="373">
        <v>367314.85515009775</v>
      </c>
    </row>
    <row r="3763" spans="11:11">
      <c r="K3763" s="373">
        <v>154621.35546648852</v>
      </c>
    </row>
    <row r="3764" spans="11:11">
      <c r="K3764" s="373">
        <v>-275131.91575974319</v>
      </c>
    </row>
    <row r="3765" spans="11:11">
      <c r="K3765" s="373">
        <v>3574325.1356687006</v>
      </c>
    </row>
    <row r="3766" spans="11:11">
      <c r="K3766" s="373">
        <v>836466.68298775307</v>
      </c>
    </row>
    <row r="3767" spans="11:11">
      <c r="K3767" s="373">
        <v>-1799892.3647419135</v>
      </c>
    </row>
    <row r="3768" spans="11:11">
      <c r="K3768" s="373">
        <v>72804.356703171972</v>
      </c>
    </row>
    <row r="3769" spans="11:11">
      <c r="K3769" s="373">
        <v>1929740.9038929518</v>
      </c>
    </row>
    <row r="3770" spans="11:11">
      <c r="K3770" s="373">
        <v>1542384.2948654296</v>
      </c>
    </row>
    <row r="3771" spans="11:11">
      <c r="K3771" s="373">
        <v>3555733.7602857705</v>
      </c>
    </row>
    <row r="3772" spans="11:11">
      <c r="K3772" s="373">
        <v>441181.64926083293</v>
      </c>
    </row>
    <row r="3773" spans="11:11">
      <c r="K3773" s="373">
        <v>-455398.86262705317</v>
      </c>
    </row>
    <row r="3774" spans="11:11">
      <c r="K3774" s="373">
        <v>1153463.5796050958</v>
      </c>
    </row>
    <row r="3775" spans="11:11">
      <c r="K3775" s="373">
        <v>1510211.6434665548</v>
      </c>
    </row>
    <row r="3776" spans="11:11">
      <c r="K3776" s="373">
        <v>1575568.8186476931</v>
      </c>
    </row>
    <row r="3777" spans="11:11">
      <c r="K3777" s="373">
        <v>2692590.168364428</v>
      </c>
    </row>
    <row r="3778" spans="11:11">
      <c r="K3778" s="373">
        <v>-418217.54844592442</v>
      </c>
    </row>
    <row r="3779" spans="11:11">
      <c r="K3779" s="373">
        <v>-148616.95385230775</v>
      </c>
    </row>
    <row r="3780" spans="11:11">
      <c r="K3780" s="373">
        <v>-1393850.9365768172</v>
      </c>
    </row>
    <row r="3781" spans="11:11">
      <c r="K3781" s="373">
        <v>344726.69758544513</v>
      </c>
    </row>
    <row r="3782" spans="11:11">
      <c r="K3782" s="373">
        <v>-1204174.9258626346</v>
      </c>
    </row>
    <row r="3783" spans="11:11">
      <c r="K3783" s="373">
        <v>224031.95850525424</v>
      </c>
    </row>
    <row r="3784" spans="11:11">
      <c r="K3784" s="373">
        <v>2277959.1590154925</v>
      </c>
    </row>
    <row r="3785" spans="11:11">
      <c r="K3785" s="373">
        <v>1270474.7909938062</v>
      </c>
    </row>
    <row r="3786" spans="11:11">
      <c r="K3786" s="373">
        <v>2449314.3593820985</v>
      </c>
    </row>
    <row r="3787" spans="11:11">
      <c r="K3787" s="373">
        <v>1662859.2717273871</v>
      </c>
    </row>
    <row r="3788" spans="11:11">
      <c r="K3788" s="373">
        <v>1340344.3977686719</v>
      </c>
    </row>
    <row r="3789" spans="11:11">
      <c r="K3789" s="373">
        <v>-2065910.8981278429</v>
      </c>
    </row>
    <row r="3790" spans="11:11">
      <c r="K3790" s="373">
        <v>742389.99075147114</v>
      </c>
    </row>
    <row r="3791" spans="11:11">
      <c r="K3791" s="373">
        <v>304274.76882741158</v>
      </c>
    </row>
    <row r="3792" spans="11:11">
      <c r="K3792" s="373">
        <v>-823538.63678744645</v>
      </c>
    </row>
    <row r="3793" spans="11:11">
      <c r="K3793" s="373">
        <v>1228683.1872734583</v>
      </c>
    </row>
    <row r="3794" spans="11:11">
      <c r="K3794" s="373">
        <v>-49027.900189930573</v>
      </c>
    </row>
    <row r="3795" spans="11:11">
      <c r="K3795" s="373">
        <v>-384056.68150011054</v>
      </c>
    </row>
    <row r="3796" spans="11:11">
      <c r="K3796" s="373">
        <v>1317721.2839967844</v>
      </c>
    </row>
    <row r="3797" spans="11:11">
      <c r="K3797" s="373">
        <v>419142.09437391046</v>
      </c>
    </row>
    <row r="3798" spans="11:11">
      <c r="K3798" s="373">
        <v>1508990.9360424301</v>
      </c>
    </row>
    <row r="3799" spans="11:11">
      <c r="K3799" s="373">
        <v>315026.96734773577</v>
      </c>
    </row>
    <row r="3800" spans="11:11">
      <c r="K3800" s="373">
        <v>-353246.19743253104</v>
      </c>
    </row>
    <row r="3801" spans="11:11">
      <c r="K3801" s="373">
        <v>402166.40844196011</v>
      </c>
    </row>
    <row r="3802" spans="11:11">
      <c r="K3802" s="373">
        <v>-1257055.3929099692</v>
      </c>
    </row>
    <row r="3803" spans="11:11">
      <c r="K3803" s="373">
        <v>526025.69201766257</v>
      </c>
    </row>
    <row r="3804" spans="11:11">
      <c r="K3804" s="373">
        <v>-484776.49173824629</v>
      </c>
    </row>
    <row r="3805" spans="11:11">
      <c r="K3805" s="373">
        <v>291236.24183208379</v>
      </c>
    </row>
    <row r="3806" spans="11:11">
      <c r="K3806" s="373">
        <v>930986.4266045664</v>
      </c>
    </row>
    <row r="3807" spans="11:11">
      <c r="K3807" s="373">
        <v>-1013124.1261209388</v>
      </c>
    </row>
    <row r="3808" spans="11:11">
      <c r="K3808" s="373">
        <v>1190145.553170963</v>
      </c>
    </row>
    <row r="3809" spans="11:11">
      <c r="K3809" s="373">
        <v>-1347974.5101455231</v>
      </c>
    </row>
    <row r="3810" spans="11:11">
      <c r="K3810" s="373">
        <v>936932.38334668824</v>
      </c>
    </row>
    <row r="3811" spans="11:11">
      <c r="K3811" s="373">
        <v>-423708.4583755713</v>
      </c>
    </row>
    <row r="3812" spans="11:11">
      <c r="K3812" s="373">
        <v>2340531.7002331549</v>
      </c>
    </row>
    <row r="3813" spans="11:11">
      <c r="K3813" s="373">
        <v>-704028.27535217465</v>
      </c>
    </row>
    <row r="3814" spans="11:11">
      <c r="K3814" s="373">
        <v>180142.68675237615</v>
      </c>
    </row>
    <row r="3815" spans="11:11">
      <c r="K3815" s="373">
        <v>2653218.4239982739</v>
      </c>
    </row>
    <row r="3816" spans="11:11">
      <c r="K3816" s="373">
        <v>2241205.7411788069</v>
      </c>
    </row>
    <row r="3817" spans="11:11">
      <c r="K3817" s="373">
        <v>138336.66300147865</v>
      </c>
    </row>
    <row r="3818" spans="11:11">
      <c r="K3818" s="373">
        <v>1619830.6708142192</v>
      </c>
    </row>
    <row r="3819" spans="11:11">
      <c r="K3819" s="373">
        <v>1758029.8181232612</v>
      </c>
    </row>
    <row r="3820" spans="11:11">
      <c r="K3820" s="373">
        <v>1402159.8565457759</v>
      </c>
    </row>
    <row r="3821" spans="11:11">
      <c r="K3821" s="373">
        <v>18538.842106363038</v>
      </c>
    </row>
    <row r="3822" spans="11:11">
      <c r="K3822" s="373">
        <v>2885020.7720887093</v>
      </c>
    </row>
    <row r="3823" spans="11:11">
      <c r="K3823" s="373">
        <v>-492047.91965702269</v>
      </c>
    </row>
    <row r="3824" spans="11:11">
      <c r="K3824" s="373">
        <v>332048.75497340714</v>
      </c>
    </row>
    <row r="3825" spans="11:11">
      <c r="K3825" s="373">
        <v>4353213.8366384944</v>
      </c>
    </row>
    <row r="3826" spans="11:11">
      <c r="K3826" s="373">
        <v>2607107.7414370449</v>
      </c>
    </row>
    <row r="3827" spans="11:11">
      <c r="K3827" s="373">
        <v>-1584535.7595505058</v>
      </c>
    </row>
    <row r="3828" spans="11:11">
      <c r="K3828" s="373">
        <v>1827100.7333277117</v>
      </c>
    </row>
    <row r="3829" spans="11:11">
      <c r="K3829" s="373">
        <v>3731509.3012784868</v>
      </c>
    </row>
    <row r="3830" spans="11:11">
      <c r="K3830" s="373">
        <v>1541303.2372004271</v>
      </c>
    </row>
    <row r="3831" spans="11:11">
      <c r="K3831" s="373">
        <v>-1932691.7809596388</v>
      </c>
    </row>
    <row r="3832" spans="11:11">
      <c r="K3832" s="373">
        <v>993599.81849793973</v>
      </c>
    </row>
    <row r="3833" spans="11:11">
      <c r="K3833" s="373">
        <v>1752338.5898703465</v>
      </c>
    </row>
    <row r="3834" spans="11:11">
      <c r="K3834" s="373">
        <v>-1994261.3169243031</v>
      </c>
    </row>
    <row r="3835" spans="11:11">
      <c r="K3835" s="373">
        <v>3094122.5770072602</v>
      </c>
    </row>
    <row r="3836" spans="11:11">
      <c r="K3836" s="373">
        <v>1430925.9854535989</v>
      </c>
    </row>
    <row r="3837" spans="11:11">
      <c r="K3837" s="373">
        <v>2454017.012284982</v>
      </c>
    </row>
    <row r="3838" spans="11:11">
      <c r="K3838" s="373">
        <v>2712577.5613616696</v>
      </c>
    </row>
    <row r="3839" spans="11:11">
      <c r="K3839" s="373">
        <v>-1139432.5123185401</v>
      </c>
    </row>
    <row r="3840" spans="11:11">
      <c r="K3840" s="373">
        <v>452974.57197718043</v>
      </c>
    </row>
    <row r="3841" spans="11:11">
      <c r="K3841" s="373">
        <v>-152206.05738697061</v>
      </c>
    </row>
    <row r="3842" spans="11:11">
      <c r="K3842" s="373">
        <v>1404254.3406546244</v>
      </c>
    </row>
    <row r="3843" spans="11:11">
      <c r="K3843" s="373">
        <v>6620.4005991409067</v>
      </c>
    </row>
    <row r="3844" spans="11:11">
      <c r="K3844" s="373">
        <v>538121.25623497576</v>
      </c>
    </row>
    <row r="3845" spans="11:11">
      <c r="K3845" s="373">
        <v>1503824.82005318</v>
      </c>
    </row>
    <row r="3846" spans="11:11">
      <c r="K3846" s="373">
        <v>-217440.92915218254</v>
      </c>
    </row>
    <row r="3847" spans="11:11">
      <c r="K3847" s="373">
        <v>-1703167.1437767034</v>
      </c>
    </row>
    <row r="3848" spans="11:11">
      <c r="K3848" s="373">
        <v>2887029.0975933457</v>
      </c>
    </row>
    <row r="3849" spans="11:11">
      <c r="K3849" s="373">
        <v>-1315200.6006864046</v>
      </c>
    </row>
    <row r="3850" spans="11:11">
      <c r="K3850" s="373">
        <v>-14476.486965622287</v>
      </c>
    </row>
    <row r="3851" spans="11:11">
      <c r="K3851" s="373">
        <v>619880.4619684827</v>
      </c>
    </row>
    <row r="3852" spans="11:11">
      <c r="K3852" s="373">
        <v>1880277.6752979306</v>
      </c>
    </row>
    <row r="3853" spans="11:11">
      <c r="K3853" s="373">
        <v>-522015.29217857658</v>
      </c>
    </row>
    <row r="3854" spans="11:11">
      <c r="K3854" s="373">
        <v>832924.57856139145</v>
      </c>
    </row>
    <row r="3855" spans="11:11">
      <c r="K3855" s="373">
        <v>-1329459.5241280401</v>
      </c>
    </row>
    <row r="3856" spans="11:11">
      <c r="K3856" s="373">
        <v>460547.72731853509</v>
      </c>
    </row>
    <row r="3857" spans="11:11">
      <c r="K3857" s="373">
        <v>1750873.9140379902</v>
      </c>
    </row>
    <row r="3858" spans="11:11">
      <c r="K3858" s="373">
        <v>-991082.32715783769</v>
      </c>
    </row>
    <row r="3859" spans="11:11">
      <c r="K3859" s="373">
        <v>-152833.8261098552</v>
      </c>
    </row>
    <row r="3860" spans="11:11">
      <c r="K3860" s="373">
        <v>-501746.89114572713</v>
      </c>
    </row>
    <row r="3861" spans="11:11">
      <c r="K3861" s="373">
        <v>-2445943.6862295303</v>
      </c>
    </row>
    <row r="3862" spans="11:11">
      <c r="K3862" s="373">
        <v>469367.66007332969</v>
      </c>
    </row>
    <row r="3863" spans="11:11">
      <c r="K3863" s="373">
        <v>655787.83322812966</v>
      </c>
    </row>
    <row r="3864" spans="11:11">
      <c r="K3864" s="373">
        <v>1450935.4573659988</v>
      </c>
    </row>
    <row r="3865" spans="11:11">
      <c r="K3865" s="373">
        <v>2614104.6282585422</v>
      </c>
    </row>
    <row r="3866" spans="11:11">
      <c r="K3866" s="373">
        <v>-290033.99001644342</v>
      </c>
    </row>
    <row r="3867" spans="11:11">
      <c r="K3867" s="373">
        <v>-327055.83644426079</v>
      </c>
    </row>
    <row r="3868" spans="11:11">
      <c r="K3868" s="373">
        <v>-913022.34340778168</v>
      </c>
    </row>
    <row r="3869" spans="11:11">
      <c r="K3869" s="373">
        <v>1611856.1989654272</v>
      </c>
    </row>
    <row r="3870" spans="11:11">
      <c r="K3870" s="373">
        <v>-12879.183317564195</v>
      </c>
    </row>
    <row r="3871" spans="11:11">
      <c r="K3871" s="373">
        <v>2107504.6242855974</v>
      </c>
    </row>
    <row r="3872" spans="11:11">
      <c r="K3872" s="373">
        <v>-268865.4324392362</v>
      </c>
    </row>
    <row r="3873" spans="11:11">
      <c r="K3873" s="373">
        <v>241387.67478360119</v>
      </c>
    </row>
    <row r="3874" spans="11:11">
      <c r="K3874" s="373">
        <v>2182511.0241896519</v>
      </c>
    </row>
    <row r="3875" spans="11:11">
      <c r="K3875" s="373">
        <v>-824727.63874056842</v>
      </c>
    </row>
    <row r="3876" spans="11:11">
      <c r="K3876" s="373">
        <v>-810779.66518741928</v>
      </c>
    </row>
    <row r="3877" spans="11:11">
      <c r="K3877" s="373">
        <v>872542.80671358132</v>
      </c>
    </row>
    <row r="3878" spans="11:11">
      <c r="K3878" s="373">
        <v>256921.84218807681</v>
      </c>
    </row>
    <row r="3879" spans="11:11">
      <c r="K3879" s="373">
        <v>-789173.26690678042</v>
      </c>
    </row>
    <row r="3880" spans="11:11">
      <c r="K3880" s="373">
        <v>687163.60624964465</v>
      </c>
    </row>
    <row r="3881" spans="11:11">
      <c r="K3881" s="373">
        <v>-950763.59250510333</v>
      </c>
    </row>
    <row r="3882" spans="11:11">
      <c r="K3882" s="373">
        <v>1352338.6670488298</v>
      </c>
    </row>
    <row r="3883" spans="11:11">
      <c r="K3883" s="373">
        <v>1121796.8542878453</v>
      </c>
    </row>
    <row r="3884" spans="11:11">
      <c r="K3884" s="373">
        <v>-2244168.9027670911</v>
      </c>
    </row>
    <row r="3885" spans="11:11">
      <c r="K3885" s="373">
        <v>117976.67591107357</v>
      </c>
    </row>
    <row r="3886" spans="11:11">
      <c r="K3886" s="373">
        <v>1081469.8326512051</v>
      </c>
    </row>
    <row r="3887" spans="11:11">
      <c r="K3887" s="373">
        <v>2646865.0512880804</v>
      </c>
    </row>
    <row r="3888" spans="11:11">
      <c r="K3888" s="373">
        <v>-967348.17446364823</v>
      </c>
    </row>
    <row r="3889" spans="11:11">
      <c r="K3889" s="373">
        <v>-193186.87228919822</v>
      </c>
    </row>
    <row r="3890" spans="11:11">
      <c r="K3890" s="373">
        <v>144855.95120546734</v>
      </c>
    </row>
    <row r="3891" spans="11:11">
      <c r="K3891" s="373">
        <v>2537575.0852252394</v>
      </c>
    </row>
    <row r="3892" spans="11:11">
      <c r="K3892" s="373">
        <v>1346430.6999396214</v>
      </c>
    </row>
    <row r="3893" spans="11:11">
      <c r="K3893" s="373">
        <v>1372140.4739319647</v>
      </c>
    </row>
    <row r="3894" spans="11:11">
      <c r="K3894" s="373">
        <v>-289141.14102875511</v>
      </c>
    </row>
    <row r="3895" spans="11:11">
      <c r="K3895" s="373">
        <v>-38027.149602900259</v>
      </c>
    </row>
    <row r="3896" spans="11:11">
      <c r="K3896" s="373">
        <v>588430.7399907459</v>
      </c>
    </row>
    <row r="3897" spans="11:11">
      <c r="K3897" s="373">
        <v>833995.21452156804</v>
      </c>
    </row>
    <row r="3898" spans="11:11">
      <c r="K3898" s="373">
        <v>-341615.04147412023</v>
      </c>
    </row>
    <row r="3899" spans="11:11">
      <c r="K3899" s="373">
        <v>-1279324.9271413186</v>
      </c>
    </row>
    <row r="3900" spans="11:11">
      <c r="K3900" s="373">
        <v>2932332.0642526243</v>
      </c>
    </row>
    <row r="3901" spans="11:11">
      <c r="K3901" s="373">
        <v>1279731.4236838387</v>
      </c>
    </row>
    <row r="3902" spans="11:11">
      <c r="K3902" s="373">
        <v>-2268215.475161951</v>
      </c>
    </row>
    <row r="3903" spans="11:11">
      <c r="K3903" s="373">
        <v>3923266.4226332037</v>
      </c>
    </row>
    <row r="3904" spans="11:11">
      <c r="K3904" s="373">
        <v>1367465.8326380358</v>
      </c>
    </row>
    <row r="3905" spans="11:11">
      <c r="K3905" s="373">
        <v>1496728.4773364679</v>
      </c>
    </row>
    <row r="3906" spans="11:11">
      <c r="K3906" s="373">
        <v>390934.97063535312</v>
      </c>
    </row>
    <row r="3907" spans="11:11">
      <c r="K3907" s="373">
        <v>3443584.21972105</v>
      </c>
    </row>
    <row r="3908" spans="11:11">
      <c r="K3908" s="373">
        <v>-1372367.9019332672</v>
      </c>
    </row>
    <row r="3909" spans="11:11">
      <c r="K3909" s="373">
        <v>1124529.3772926272</v>
      </c>
    </row>
    <row r="3910" spans="11:11">
      <c r="K3910" s="373">
        <v>-1236261.2235245781</v>
      </c>
    </row>
    <row r="3911" spans="11:11">
      <c r="K3911" s="373">
        <v>157110.58463247796</v>
      </c>
    </row>
    <row r="3912" spans="11:11">
      <c r="K3912" s="373">
        <v>-805613.71793158341</v>
      </c>
    </row>
    <row r="3913" spans="11:11">
      <c r="K3913" s="373">
        <v>191582.10035116086</v>
      </c>
    </row>
    <row r="3914" spans="11:11">
      <c r="K3914" s="373">
        <v>1387563.4369160251</v>
      </c>
    </row>
    <row r="3915" spans="11:11">
      <c r="K3915" s="373">
        <v>-1640539.0252656946</v>
      </c>
    </row>
    <row r="3916" spans="11:11">
      <c r="K3916" s="373">
        <v>-348197.04038893338</v>
      </c>
    </row>
    <row r="3917" spans="11:11">
      <c r="K3917" s="373">
        <v>121367.33313438995</v>
      </c>
    </row>
    <row r="3918" spans="11:11">
      <c r="K3918" s="373">
        <v>-1118796.4438223103</v>
      </c>
    </row>
    <row r="3919" spans="11:11">
      <c r="K3919" s="373">
        <v>-1775532.3216671371</v>
      </c>
    </row>
    <row r="3920" spans="11:11">
      <c r="K3920" s="373">
        <v>521484.79696827871</v>
      </c>
    </row>
    <row r="3921" spans="11:11">
      <c r="K3921" s="373">
        <v>477432.68560560094</v>
      </c>
    </row>
    <row r="3922" spans="11:11">
      <c r="K3922" s="373">
        <v>-484181.91633654456</v>
      </c>
    </row>
    <row r="3923" spans="11:11">
      <c r="K3923" s="373">
        <v>2991255.2340389267</v>
      </c>
    </row>
    <row r="3924" spans="11:11">
      <c r="K3924" s="373">
        <v>309743.32195383054</v>
      </c>
    </row>
    <row r="3925" spans="11:11">
      <c r="K3925" s="373">
        <v>-231643.62362213666</v>
      </c>
    </row>
    <row r="3926" spans="11:11">
      <c r="K3926" s="373">
        <v>-210078.81501821755</v>
      </c>
    </row>
    <row r="3927" spans="11:11">
      <c r="K3927" s="373">
        <v>1360273.07596315</v>
      </c>
    </row>
    <row r="3928" spans="11:11">
      <c r="K3928" s="373">
        <v>-334148.96008039685</v>
      </c>
    </row>
    <row r="3929" spans="11:11">
      <c r="K3929" s="373">
        <v>1029891.1103650604</v>
      </c>
    </row>
    <row r="3930" spans="11:11">
      <c r="K3930" s="373">
        <v>-2982555.8304079007</v>
      </c>
    </row>
    <row r="3931" spans="11:11">
      <c r="K3931" s="373">
        <v>2767632.9760556808</v>
      </c>
    </row>
    <row r="3932" spans="11:11">
      <c r="K3932" s="373">
        <v>1042661.5880424629</v>
      </c>
    </row>
    <row r="3933" spans="11:11">
      <c r="K3933" s="373">
        <v>-2334466.5061972793</v>
      </c>
    </row>
    <row r="3934" spans="11:11">
      <c r="K3934" s="373">
        <v>-1052083.6969973268</v>
      </c>
    </row>
    <row r="3935" spans="11:11">
      <c r="K3935" s="373">
        <v>1018535.8232594391</v>
      </c>
    </row>
    <row r="3936" spans="11:11">
      <c r="K3936" s="373">
        <v>1323603.2706746554</v>
      </c>
    </row>
    <row r="3937" spans="11:11">
      <c r="K3937" s="373">
        <v>1610832.9343168687</v>
      </c>
    </row>
    <row r="3938" spans="11:11">
      <c r="K3938" s="373">
        <v>-768751.49510551046</v>
      </c>
    </row>
    <row r="3939" spans="11:11">
      <c r="K3939" s="373">
        <v>762740.11062485934</v>
      </c>
    </row>
    <row r="3940" spans="11:11">
      <c r="K3940" s="373">
        <v>-1533983.6913900925</v>
      </c>
    </row>
    <row r="3941" spans="11:11">
      <c r="K3941" s="373">
        <v>-1033807.2638557182</v>
      </c>
    </row>
    <row r="3942" spans="11:11">
      <c r="K3942" s="373">
        <v>-738897.66481700295</v>
      </c>
    </row>
    <row r="3943" spans="11:11">
      <c r="K3943" s="373">
        <v>1408530.5008198728</v>
      </c>
    </row>
    <row r="3944" spans="11:11">
      <c r="K3944" s="373">
        <v>-1127928.7186207119</v>
      </c>
    </row>
    <row r="3945" spans="11:11">
      <c r="K3945" s="373">
        <v>-179685.50713101495</v>
      </c>
    </row>
    <row r="3946" spans="11:11">
      <c r="K3946" s="373">
        <v>5928118.6067244494</v>
      </c>
    </row>
    <row r="3947" spans="11:11">
      <c r="K3947" s="373">
        <v>-1572888.7032477628</v>
      </c>
    </row>
    <row r="3948" spans="11:11">
      <c r="K3948" s="373">
        <v>1887301.9401708746</v>
      </c>
    </row>
    <row r="3949" spans="11:11">
      <c r="K3949" s="373">
        <v>-1189266.4857002445</v>
      </c>
    </row>
    <row r="3950" spans="11:11">
      <c r="K3950" s="373">
        <v>-2028405.9130089784</v>
      </c>
    </row>
    <row r="3951" spans="11:11">
      <c r="K3951" s="373">
        <v>-667515.80770067056</v>
      </c>
    </row>
    <row r="3952" spans="11:11">
      <c r="K3952" s="373">
        <v>-1836735.113466752</v>
      </c>
    </row>
    <row r="3953" spans="11:11">
      <c r="K3953" s="373">
        <v>430708.33674351638</v>
      </c>
    </row>
    <row r="3954" spans="11:11">
      <c r="K3954" s="373">
        <v>-1613597.0316441222</v>
      </c>
    </row>
    <row r="3955" spans="11:11">
      <c r="K3955" s="373">
        <v>4427563.0454272432</v>
      </c>
    </row>
    <row r="3956" spans="11:11">
      <c r="K3956" s="373">
        <v>2513994.4513611719</v>
      </c>
    </row>
    <row r="3957" spans="11:11">
      <c r="K3957" s="373">
        <v>-1922740.3647664599</v>
      </c>
    </row>
    <row r="3958" spans="11:11">
      <c r="K3958" s="373">
        <v>1006697.5074777131</v>
      </c>
    </row>
    <row r="3959" spans="11:11">
      <c r="K3959" s="373">
        <v>809399.21554682706</v>
      </c>
    </row>
    <row r="3960" spans="11:11">
      <c r="K3960" s="373">
        <v>2195022.307141983</v>
      </c>
    </row>
    <row r="3961" spans="11:11">
      <c r="K3961" s="373">
        <v>1608197.2006857956</v>
      </c>
    </row>
    <row r="3962" spans="11:11">
      <c r="K3962" s="373">
        <v>295209.89646571339</v>
      </c>
    </row>
    <row r="3963" spans="11:11">
      <c r="K3963" s="373">
        <v>1426487.9805202808</v>
      </c>
    </row>
    <row r="3964" spans="11:11">
      <c r="K3964" s="373">
        <v>-247788.64996334747</v>
      </c>
    </row>
    <row r="3965" spans="11:11">
      <c r="K3965" s="373">
        <v>-1693258.8059043768</v>
      </c>
    </row>
    <row r="3966" spans="11:11">
      <c r="K3966" s="373">
        <v>2233691.038328113</v>
      </c>
    </row>
    <row r="3967" spans="11:11">
      <c r="K3967" s="373">
        <v>1709220.5672864646</v>
      </c>
    </row>
    <row r="3968" spans="11:11">
      <c r="K3968" s="373">
        <v>109642.72460407508</v>
      </c>
    </row>
    <row r="3969" spans="11:11">
      <c r="K3969" s="373">
        <v>1836672.2122885825</v>
      </c>
    </row>
    <row r="3970" spans="11:11">
      <c r="K3970" s="373">
        <v>545831.62317685434</v>
      </c>
    </row>
    <row r="3971" spans="11:11">
      <c r="K3971" s="373">
        <v>797044.29179520602</v>
      </c>
    </row>
    <row r="3972" spans="11:11">
      <c r="K3972" s="373">
        <v>1692230.1155072122</v>
      </c>
    </row>
    <row r="3973" spans="11:11">
      <c r="K3973" s="373">
        <v>-720679.33131381054</v>
      </c>
    </row>
    <row r="3974" spans="11:11">
      <c r="K3974" s="373">
        <v>1532576.8039042822</v>
      </c>
    </row>
    <row r="3975" spans="11:11">
      <c r="K3975" s="373">
        <v>-6890.638534252299</v>
      </c>
    </row>
    <row r="3976" spans="11:11">
      <c r="K3976" s="373">
        <v>1887750.4513805413</v>
      </c>
    </row>
    <row r="3977" spans="11:11">
      <c r="K3977" s="373">
        <v>2837714.3983414341</v>
      </c>
    </row>
    <row r="3978" spans="11:11">
      <c r="K3978" s="373">
        <v>232762.89766578004</v>
      </c>
    </row>
    <row r="3979" spans="11:11">
      <c r="K3979" s="373">
        <v>-1602032.5335563459</v>
      </c>
    </row>
    <row r="3980" spans="11:11">
      <c r="K3980" s="373">
        <v>94123.630838345271</v>
      </c>
    </row>
    <row r="3981" spans="11:11">
      <c r="K3981" s="373">
        <v>-1120328.3773709317</v>
      </c>
    </row>
    <row r="3982" spans="11:11">
      <c r="K3982" s="373">
        <v>-342105.12799597695</v>
      </c>
    </row>
    <row r="3983" spans="11:11">
      <c r="K3983" s="373">
        <v>1499604.6988307384</v>
      </c>
    </row>
    <row r="3984" spans="11:11">
      <c r="K3984" s="373">
        <v>1926425.7526280915</v>
      </c>
    </row>
    <row r="3985" spans="11:11">
      <c r="K3985" s="373">
        <v>2479984.9051455213</v>
      </c>
    </row>
    <row r="3986" spans="11:11">
      <c r="K3986" s="373">
        <v>891707.08810150926</v>
      </c>
    </row>
    <row r="3987" spans="11:11">
      <c r="K3987" s="373">
        <v>351316.66460040957</v>
      </c>
    </row>
    <row r="3988" spans="11:11">
      <c r="K3988" s="373">
        <v>-76127.302251473069</v>
      </c>
    </row>
    <row r="3989" spans="11:11">
      <c r="K3989" s="373">
        <v>1779254.8640691007</v>
      </c>
    </row>
    <row r="3990" spans="11:11">
      <c r="K3990" s="373">
        <v>-1831974.2770188127</v>
      </c>
    </row>
    <row r="3991" spans="11:11">
      <c r="K3991" s="373">
        <v>930636.81503215036</v>
      </c>
    </row>
    <row r="3992" spans="11:11">
      <c r="K3992" s="373">
        <v>2574679.4580054395</v>
      </c>
    </row>
    <row r="3993" spans="11:11">
      <c r="K3993" s="373">
        <v>2610248.3546705917</v>
      </c>
    </row>
    <row r="3994" spans="11:11">
      <c r="K3994" s="373">
        <v>-1015551.9228166197</v>
      </c>
    </row>
    <row r="3995" spans="11:11">
      <c r="K3995" s="373">
        <v>4140033.2400614209</v>
      </c>
    </row>
    <row r="3996" spans="11:11">
      <c r="K3996" s="373">
        <v>3167468.480545084</v>
      </c>
    </row>
    <row r="3997" spans="11:11">
      <c r="K3997" s="373">
        <v>2532447.3830265766</v>
      </c>
    </row>
    <row r="3998" spans="11:11">
      <c r="K3998" s="373">
        <v>-1075131.4310741876</v>
      </c>
    </row>
    <row r="3999" spans="11:11">
      <c r="K3999" s="373">
        <v>-245484.84276409587</v>
      </c>
    </row>
    <row r="4000" spans="11:11">
      <c r="K4000" s="373">
        <v>-865737.91673588811</v>
      </c>
    </row>
    <row r="4001" spans="11:11">
      <c r="K4001" s="373">
        <v>2265961.8686724342</v>
      </c>
    </row>
    <row r="4002" spans="11:11">
      <c r="K4002" s="373">
        <v>148871.82447991078</v>
      </c>
    </row>
    <row r="4003" spans="11:11">
      <c r="K4003" s="373">
        <v>-1150726.7675924068</v>
      </c>
    </row>
    <row r="4004" spans="11:11">
      <c r="K4004" s="373">
        <v>-1191248.3920138436</v>
      </c>
    </row>
    <row r="4005" spans="11:11">
      <c r="K4005" s="373">
        <v>-376707.79885629448</v>
      </c>
    </row>
    <row r="4006" spans="11:11">
      <c r="K4006" s="373">
        <v>-732723.64176556852</v>
      </c>
    </row>
    <row r="4007" spans="11:11">
      <c r="K4007" s="373">
        <v>2174873.0022294987</v>
      </c>
    </row>
    <row r="4008" spans="11:11">
      <c r="K4008" s="373">
        <v>4355646.5594723197</v>
      </c>
    </row>
    <row r="4009" spans="11:11">
      <c r="K4009" s="373">
        <v>1506015.2519080064</v>
      </c>
    </row>
    <row r="4010" spans="11:11">
      <c r="K4010" s="373">
        <v>2179457.9278320316</v>
      </c>
    </row>
    <row r="4011" spans="11:11">
      <c r="K4011" s="373">
        <v>-458155.87287949654</v>
      </c>
    </row>
    <row r="4012" spans="11:11">
      <c r="K4012" s="373">
        <v>700711.30339429551</v>
      </c>
    </row>
    <row r="4013" spans="11:11">
      <c r="K4013" s="373">
        <v>654288.79328472656</v>
      </c>
    </row>
    <row r="4014" spans="11:11">
      <c r="K4014" s="373">
        <v>51723.76375336363</v>
      </c>
    </row>
    <row r="4015" spans="11:11">
      <c r="K4015" s="373">
        <v>2592896.177541377</v>
      </c>
    </row>
    <row r="4016" spans="11:11">
      <c r="K4016" s="373">
        <v>457729.38868494099</v>
      </c>
    </row>
    <row r="4017" spans="11:11">
      <c r="K4017" s="373">
        <v>-1901795.3505276602</v>
      </c>
    </row>
    <row r="4018" spans="11:11">
      <c r="K4018" s="373">
        <v>409505.8425458055</v>
      </c>
    </row>
    <row r="4019" spans="11:11">
      <c r="K4019" s="373">
        <v>427620.49977122177</v>
      </c>
    </row>
    <row r="4020" spans="11:11">
      <c r="K4020" s="373">
        <v>2052537.3713765198</v>
      </c>
    </row>
    <row r="4021" spans="11:11">
      <c r="K4021" s="373">
        <v>-2085275.9653689433</v>
      </c>
    </row>
    <row r="4022" spans="11:11">
      <c r="K4022" s="373">
        <v>1504033.0594228806</v>
      </c>
    </row>
    <row r="4023" spans="11:11">
      <c r="K4023" s="373">
        <v>1078985.8352496831</v>
      </c>
    </row>
    <row r="4024" spans="11:11">
      <c r="K4024" s="373">
        <v>193147.55788616021</v>
      </c>
    </row>
    <row r="4025" spans="11:11">
      <c r="K4025" s="373">
        <v>-1335525.575303606</v>
      </c>
    </row>
    <row r="4026" spans="11:11">
      <c r="K4026" s="373">
        <v>410173.37647622963</v>
      </c>
    </row>
    <row r="4027" spans="11:11">
      <c r="K4027" s="373">
        <v>1310509.8594056161</v>
      </c>
    </row>
    <row r="4028" spans="11:11">
      <c r="K4028" s="373">
        <v>2386891.4248991124</v>
      </c>
    </row>
    <row r="4029" spans="11:11">
      <c r="K4029" s="373">
        <v>-365126.31979916571</v>
      </c>
    </row>
    <row r="4030" spans="11:11">
      <c r="K4030" s="373">
        <v>-1344726.3683645613</v>
      </c>
    </row>
    <row r="4031" spans="11:11">
      <c r="K4031" s="373">
        <v>-646298.89060699334</v>
      </c>
    </row>
    <row r="4032" spans="11:11">
      <c r="K4032" s="373">
        <v>212959.8535968787</v>
      </c>
    </row>
    <row r="4033" spans="11:11">
      <c r="K4033" s="373">
        <v>2225301.6576366397</v>
      </c>
    </row>
    <row r="4034" spans="11:11">
      <c r="K4034" s="373">
        <v>-1282033.4617369222</v>
      </c>
    </row>
    <row r="4035" spans="11:11">
      <c r="K4035" s="373">
        <v>59840.938654486323</v>
      </c>
    </row>
    <row r="4036" spans="11:11">
      <c r="K4036" s="373">
        <v>-1180632.1677769748</v>
      </c>
    </row>
    <row r="4037" spans="11:11">
      <c r="K4037" s="373">
        <v>-1644688.847116716</v>
      </c>
    </row>
    <row r="4038" spans="11:11">
      <c r="K4038" s="373">
        <v>1800387.753269397</v>
      </c>
    </row>
    <row r="4039" spans="11:11">
      <c r="K4039" s="373">
        <v>373895.43504487188</v>
      </c>
    </row>
    <row r="4040" spans="11:11">
      <c r="K4040" s="373">
        <v>-2196535.1425472228</v>
      </c>
    </row>
    <row r="4041" spans="11:11">
      <c r="K4041" s="373">
        <v>1946596.8853807666</v>
      </c>
    </row>
    <row r="4042" spans="11:11">
      <c r="K4042" s="373">
        <v>-590686.83682447055</v>
      </c>
    </row>
    <row r="4043" spans="11:11">
      <c r="K4043" s="373">
        <v>1550685.0438279689</v>
      </c>
    </row>
    <row r="4044" spans="11:11">
      <c r="K4044" s="373">
        <v>844538.74072990171</v>
      </c>
    </row>
    <row r="4045" spans="11:11">
      <c r="K4045" s="373">
        <v>2407957.7420529909</v>
      </c>
    </row>
    <row r="4046" spans="11:11">
      <c r="K4046" s="373">
        <v>419436.27859832766</v>
      </c>
    </row>
    <row r="4047" spans="11:11">
      <c r="K4047" s="373">
        <v>1452799.6198455899</v>
      </c>
    </row>
    <row r="4048" spans="11:11">
      <c r="K4048" s="373">
        <v>-747214.31032882852</v>
      </c>
    </row>
    <row r="4049" spans="11:11">
      <c r="K4049" s="373">
        <v>-1499916.8291010829</v>
      </c>
    </row>
    <row r="4050" spans="11:11">
      <c r="K4050" s="373">
        <v>-956648.43304972514</v>
      </c>
    </row>
    <row r="4051" spans="11:11">
      <c r="K4051" s="373">
        <v>1678740.2642760824</v>
      </c>
    </row>
    <row r="4052" spans="11:11">
      <c r="K4052" s="373">
        <v>-1755380.7237060717</v>
      </c>
    </row>
    <row r="4053" spans="11:11">
      <c r="K4053" s="373">
        <v>-1386580.2361103757</v>
      </c>
    </row>
    <row r="4054" spans="11:11">
      <c r="K4054" s="373">
        <v>-1558603.5717373039</v>
      </c>
    </row>
    <row r="4055" spans="11:11">
      <c r="K4055" s="373">
        <v>-2770231.4356643967</v>
      </c>
    </row>
    <row r="4056" spans="11:11">
      <c r="K4056" s="373">
        <v>1809441.6758750288</v>
      </c>
    </row>
    <row r="4057" spans="11:11">
      <c r="K4057" s="373">
        <v>-2192847.0398060577</v>
      </c>
    </row>
    <row r="4058" spans="11:11">
      <c r="K4058" s="373">
        <v>-841981.81461461762</v>
      </c>
    </row>
    <row r="4059" spans="11:11">
      <c r="K4059" s="373">
        <v>-512053.36617131671</v>
      </c>
    </row>
    <row r="4060" spans="11:11">
      <c r="K4060" s="373">
        <v>2758843.4021618376</v>
      </c>
    </row>
    <row r="4061" spans="11:11">
      <c r="K4061" s="373">
        <v>-156963.62034344557</v>
      </c>
    </row>
    <row r="4062" spans="11:11">
      <c r="K4062" s="373">
        <v>2628269.2774521122</v>
      </c>
    </row>
    <row r="4063" spans="11:11">
      <c r="K4063" s="373">
        <v>1785474.7857009422</v>
      </c>
    </row>
    <row r="4064" spans="11:11">
      <c r="K4064" s="373">
        <v>-701475.18190562213</v>
      </c>
    </row>
    <row r="4065" spans="11:11">
      <c r="K4065" s="373">
        <v>3365261.7020448996</v>
      </c>
    </row>
    <row r="4066" spans="11:11">
      <c r="K4066" s="373">
        <v>1074062.3287410329</v>
      </c>
    </row>
    <row r="4067" spans="11:11">
      <c r="K4067" s="373">
        <v>-90921.336218822049</v>
      </c>
    </row>
    <row r="4068" spans="11:11">
      <c r="K4068" s="373">
        <v>845987.47440812946</v>
      </c>
    </row>
    <row r="4069" spans="11:11">
      <c r="K4069" s="373">
        <v>-694838.75356557872</v>
      </c>
    </row>
    <row r="4070" spans="11:11">
      <c r="K4070" s="373">
        <v>1236686.4265956192</v>
      </c>
    </row>
    <row r="4071" spans="11:11">
      <c r="K4071" s="373">
        <v>-1789586.5330616741</v>
      </c>
    </row>
    <row r="4072" spans="11:11">
      <c r="K4072" s="373">
        <v>-1006834.1228980903</v>
      </c>
    </row>
    <row r="4073" spans="11:11">
      <c r="K4073" s="373">
        <v>629202.27361397189</v>
      </c>
    </row>
    <row r="4074" spans="11:11">
      <c r="K4074" s="373">
        <v>-200716.76237947471</v>
      </c>
    </row>
    <row r="4075" spans="11:11">
      <c r="K4075" s="373">
        <v>-1922124.9437488886</v>
      </c>
    </row>
    <row r="4076" spans="11:11">
      <c r="K4076" s="373">
        <v>619843.85500394716</v>
      </c>
    </row>
    <row r="4077" spans="11:11">
      <c r="K4077" s="373">
        <v>2169314.9976510163</v>
      </c>
    </row>
    <row r="4078" spans="11:11">
      <c r="K4078" s="373">
        <v>882053.56622725329</v>
      </c>
    </row>
    <row r="4079" spans="11:11">
      <c r="K4079" s="373">
        <v>421940.47851132741</v>
      </c>
    </row>
    <row r="4080" spans="11:11">
      <c r="K4080" s="373">
        <v>1980540.744616153</v>
      </c>
    </row>
    <row r="4081" spans="11:11">
      <c r="K4081" s="373">
        <v>1735671.513797276</v>
      </c>
    </row>
    <row r="4082" spans="11:11">
      <c r="K4082" s="373">
        <v>-1506631.1144750998</v>
      </c>
    </row>
    <row r="4083" spans="11:11">
      <c r="K4083" s="373">
        <v>881293.74033307494</v>
      </c>
    </row>
    <row r="4084" spans="11:11">
      <c r="K4084" s="373">
        <v>-1531314.7047986947</v>
      </c>
    </row>
    <row r="4085" spans="11:11">
      <c r="K4085" s="373">
        <v>2758501.7298789583</v>
      </c>
    </row>
    <row r="4086" spans="11:11">
      <c r="K4086" s="373">
        <v>-1118768.9689628684</v>
      </c>
    </row>
    <row r="4087" spans="11:11">
      <c r="K4087" s="373">
        <v>-13155.074616536498</v>
      </c>
    </row>
    <row r="4088" spans="11:11">
      <c r="K4088" s="373">
        <v>2512593.5447808383</v>
      </c>
    </row>
    <row r="4089" spans="11:11">
      <c r="K4089" s="373">
        <v>200932.8496165406</v>
      </c>
    </row>
    <row r="4090" spans="11:11">
      <c r="K4090" s="373">
        <v>3452969.0715443445</v>
      </c>
    </row>
    <row r="4091" spans="11:11">
      <c r="K4091" s="373">
        <v>3605488.6376810046</v>
      </c>
    </row>
    <row r="4092" spans="11:11">
      <c r="K4092" s="373">
        <v>255481.79646067997</v>
      </c>
    </row>
    <row r="4093" spans="11:11">
      <c r="K4093" s="373">
        <v>2699891.5248588547</v>
      </c>
    </row>
    <row r="4094" spans="11:11">
      <c r="K4094" s="373">
        <v>-386607.32091015857</v>
      </c>
    </row>
    <row r="4095" spans="11:11">
      <c r="K4095" s="373">
        <v>974940.29587348201</v>
      </c>
    </row>
    <row r="4096" spans="11:11">
      <c r="K4096" s="373">
        <v>503560.39368168125</v>
      </c>
    </row>
    <row r="4097" spans="11:11">
      <c r="K4097" s="373">
        <v>1208100.4463088957</v>
      </c>
    </row>
    <row r="4098" spans="11:11">
      <c r="K4098" s="373">
        <v>-1095992.7535672989</v>
      </c>
    </row>
    <row r="4099" spans="11:11">
      <c r="K4099" s="373">
        <v>-1706424.2411173314</v>
      </c>
    </row>
    <row r="4100" spans="11:11">
      <c r="K4100" s="373">
        <v>216202.27190956031</v>
      </c>
    </row>
    <row r="4101" spans="11:11">
      <c r="K4101" s="373">
        <v>2702133.7897089692</v>
      </c>
    </row>
    <row r="4102" spans="11:11">
      <c r="K4102" s="373">
        <v>1353970.2790959647</v>
      </c>
    </row>
    <row r="4103" spans="11:11">
      <c r="K4103" s="373">
        <v>654093.31117718737</v>
      </c>
    </row>
    <row r="4104" spans="11:11">
      <c r="K4104" s="373">
        <v>227358.63569220318</v>
      </c>
    </row>
    <row r="4105" spans="11:11">
      <c r="K4105" s="373">
        <v>-99409.543510907097</v>
      </c>
    </row>
    <row r="4106" spans="11:11">
      <c r="K4106" s="373">
        <v>1379162.050873541</v>
      </c>
    </row>
    <row r="4107" spans="11:11">
      <c r="K4107" s="373">
        <v>-579027.61553714459</v>
      </c>
    </row>
    <row r="4108" spans="11:11">
      <c r="K4108" s="373">
        <v>1737899.2095062935</v>
      </c>
    </row>
    <row r="4109" spans="11:11">
      <c r="K4109" s="373">
        <v>805453.23963420955</v>
      </c>
    </row>
    <row r="4110" spans="11:11">
      <c r="K4110" s="373">
        <v>2314777.4518429767</v>
      </c>
    </row>
    <row r="4111" spans="11:11">
      <c r="K4111" s="373">
        <v>-228617.40040907147</v>
      </c>
    </row>
    <row r="4112" spans="11:11">
      <c r="K4112" s="373">
        <v>4095070.8374277828</v>
      </c>
    </row>
    <row r="4113" spans="11:11">
      <c r="K4113" s="373">
        <v>1326940.83975794</v>
      </c>
    </row>
    <row r="4114" spans="11:11">
      <c r="K4114" s="373">
        <v>1461112.3405477994</v>
      </c>
    </row>
    <row r="4115" spans="11:11">
      <c r="K4115" s="373">
        <v>1072166.9012479058</v>
      </c>
    </row>
    <row r="4116" spans="11:11">
      <c r="K4116" s="373">
        <v>144761.70280302828</v>
      </c>
    </row>
    <row r="4117" spans="11:11">
      <c r="K4117" s="373">
        <v>2003687.2209764931</v>
      </c>
    </row>
    <row r="4118" spans="11:11">
      <c r="K4118" s="373">
        <v>2319929.1233814275</v>
      </c>
    </row>
    <row r="4119" spans="11:11">
      <c r="K4119" s="373">
        <v>221826.74172757939</v>
      </c>
    </row>
    <row r="4120" spans="11:11">
      <c r="K4120" s="373">
        <v>1514353.0092586435</v>
      </c>
    </row>
    <row r="4121" spans="11:11">
      <c r="K4121" s="373">
        <v>1271346.5478555968</v>
      </c>
    </row>
    <row r="4122" spans="11:11">
      <c r="K4122" s="373">
        <v>1605831.1172413381</v>
      </c>
    </row>
    <row r="4123" spans="11:11">
      <c r="K4123" s="373">
        <v>2630977.1893153721</v>
      </c>
    </row>
    <row r="4124" spans="11:11">
      <c r="K4124" s="373">
        <v>330663.57859167294</v>
      </c>
    </row>
    <row r="4125" spans="11:11">
      <c r="K4125" s="373">
        <v>1454485.1207625854</v>
      </c>
    </row>
    <row r="4126" spans="11:11">
      <c r="K4126" s="373">
        <v>-2617383.1071436899</v>
      </c>
    </row>
    <row r="4127" spans="11:11">
      <c r="K4127" s="373">
        <v>2302881.5597956302</v>
      </c>
    </row>
    <row r="4128" spans="11:11">
      <c r="K4128" s="373">
        <v>-331267.0773808104</v>
      </c>
    </row>
    <row r="4129" spans="11:11">
      <c r="K4129" s="373">
        <v>-257217.68860553368</v>
      </c>
    </row>
    <row r="4130" spans="11:11">
      <c r="K4130" s="373">
        <v>5357620.5676356498</v>
      </c>
    </row>
    <row r="4131" spans="11:11">
      <c r="K4131" s="373">
        <v>1558274.0022293215</v>
      </c>
    </row>
    <row r="4132" spans="11:11">
      <c r="K4132" s="373">
        <v>460503.6950312471</v>
      </c>
    </row>
    <row r="4133" spans="11:11">
      <c r="K4133" s="373">
        <v>-832225.05063054583</v>
      </c>
    </row>
    <row r="4134" spans="11:11">
      <c r="K4134" s="373">
        <v>-306494.41240656003</v>
      </c>
    </row>
    <row r="4135" spans="11:11">
      <c r="K4135" s="373">
        <v>-1737567.0739364163</v>
      </c>
    </row>
    <row r="4136" spans="11:11">
      <c r="K4136" s="373">
        <v>968560.87413918669</v>
      </c>
    </row>
    <row r="4137" spans="11:11">
      <c r="K4137" s="373">
        <v>756512.57993334136</v>
      </c>
    </row>
    <row r="4138" spans="11:11">
      <c r="K4138" s="373">
        <v>-745672.15496518859</v>
      </c>
    </row>
    <row r="4139" spans="11:11">
      <c r="K4139" s="373">
        <v>1928628.5642808278</v>
      </c>
    </row>
    <row r="4140" spans="11:11">
      <c r="K4140" s="373">
        <v>-1529227.0631435846</v>
      </c>
    </row>
    <row r="4141" spans="11:11">
      <c r="K4141" s="373">
        <v>-768485.16898260976</v>
      </c>
    </row>
    <row r="4142" spans="11:11">
      <c r="K4142" s="373">
        <v>-1406143.0365901284</v>
      </c>
    </row>
    <row r="4143" spans="11:11">
      <c r="K4143" s="373">
        <v>1910523.8930295899</v>
      </c>
    </row>
    <row r="4144" spans="11:11">
      <c r="K4144" s="373">
        <v>-101355.73701618239</v>
      </c>
    </row>
    <row r="4145" spans="11:11">
      <c r="K4145" s="373">
        <v>1307615.8549246115</v>
      </c>
    </row>
    <row r="4146" spans="11:11">
      <c r="K4146" s="373">
        <v>2115558.1341031436</v>
      </c>
    </row>
    <row r="4147" spans="11:11">
      <c r="K4147" s="373">
        <v>1582427.3378075424</v>
      </c>
    </row>
    <row r="4148" spans="11:11">
      <c r="K4148" s="373">
        <v>1435347.985488205</v>
      </c>
    </row>
    <row r="4149" spans="11:11">
      <c r="K4149" s="373">
        <v>-278043.66039914428</v>
      </c>
    </row>
    <row r="4150" spans="11:11">
      <c r="K4150" s="373">
        <v>1444336.2855414606</v>
      </c>
    </row>
    <row r="4151" spans="11:11">
      <c r="K4151" s="373">
        <v>116008.3557723444</v>
      </c>
    </row>
    <row r="4152" spans="11:11">
      <c r="K4152" s="373">
        <v>1131534.23250479</v>
      </c>
    </row>
    <row r="4153" spans="11:11">
      <c r="K4153" s="373">
        <v>-1602882.8628255513</v>
      </c>
    </row>
    <row r="4154" spans="11:11">
      <c r="K4154" s="373">
        <v>-1409671.9576756565</v>
      </c>
    </row>
    <row r="4155" spans="11:11">
      <c r="K4155" s="373">
        <v>3380256.575071278</v>
      </c>
    </row>
    <row r="4156" spans="11:11">
      <c r="K4156" s="373">
        <v>1917870.9522998862</v>
      </c>
    </row>
    <row r="4157" spans="11:11">
      <c r="K4157" s="373">
        <v>1550983.932023023</v>
      </c>
    </row>
    <row r="4158" spans="11:11">
      <c r="K4158" s="373">
        <v>15366.716292655561</v>
      </c>
    </row>
    <row r="4159" spans="11:11">
      <c r="K4159" s="373">
        <v>2748498.6092564845</v>
      </c>
    </row>
    <row r="4160" spans="11:11">
      <c r="K4160" s="373">
        <v>1711010.7831268844</v>
      </c>
    </row>
    <row r="4161" spans="11:11">
      <c r="K4161" s="373">
        <v>-1641128.7716126847</v>
      </c>
    </row>
    <row r="4162" spans="11:11">
      <c r="K4162" s="373">
        <v>1302803.7886276452</v>
      </c>
    </row>
    <row r="4163" spans="11:11">
      <c r="K4163" s="373">
        <v>-662489.80071193783</v>
      </c>
    </row>
    <row r="4164" spans="11:11">
      <c r="K4164" s="373">
        <v>1021221.7967475413</v>
      </c>
    </row>
    <row r="4165" spans="11:11">
      <c r="K4165" s="373">
        <v>-196971.89683482726</v>
      </c>
    </row>
    <row r="4166" spans="11:11">
      <c r="K4166" s="373">
        <v>1552079.6887052606</v>
      </c>
    </row>
    <row r="4167" spans="11:11">
      <c r="K4167" s="373">
        <v>-1475392.7835216895</v>
      </c>
    </row>
    <row r="4168" spans="11:11">
      <c r="K4168" s="373">
        <v>368127.32495233393</v>
      </c>
    </row>
    <row r="4169" spans="11:11">
      <c r="K4169" s="373">
        <v>1890972.3210391493</v>
      </c>
    </row>
    <row r="4170" spans="11:11">
      <c r="K4170" s="373">
        <v>3191102.0411086194</v>
      </c>
    </row>
    <row r="4171" spans="11:11">
      <c r="K4171" s="373">
        <v>587257.18096291763</v>
      </c>
    </row>
    <row r="4172" spans="11:11">
      <c r="K4172" s="373">
        <v>603121.6492426286</v>
      </c>
    </row>
    <row r="4173" spans="11:11">
      <c r="K4173" s="373">
        <v>1772200.3085339654</v>
      </c>
    </row>
    <row r="4174" spans="11:11">
      <c r="K4174" s="373">
        <v>711078.28571044351</v>
      </c>
    </row>
    <row r="4175" spans="11:11">
      <c r="K4175" s="373">
        <v>966757.13702644617</v>
      </c>
    </row>
    <row r="4176" spans="11:11">
      <c r="K4176" s="373">
        <v>618486.69095002138</v>
      </c>
    </row>
    <row r="4177" spans="11:11">
      <c r="K4177" s="373">
        <v>-157641.91504916409</v>
      </c>
    </row>
    <row r="4178" spans="11:11">
      <c r="K4178" s="373">
        <v>-130075.49895873922</v>
      </c>
    </row>
    <row r="4179" spans="11:11">
      <c r="K4179" s="373">
        <v>-1529700.3574225965</v>
      </c>
    </row>
    <row r="4180" spans="11:11">
      <c r="K4180" s="373">
        <v>1561397.580744162</v>
      </c>
    </row>
    <row r="4181" spans="11:11">
      <c r="K4181" s="373">
        <v>-1333184.1564717393</v>
      </c>
    </row>
    <row r="4182" spans="11:11">
      <c r="K4182" s="373">
        <v>-208653.00235056621</v>
      </c>
    </row>
    <row r="4183" spans="11:11">
      <c r="K4183" s="373">
        <v>2641796.6261935793</v>
      </c>
    </row>
    <row r="4184" spans="11:11">
      <c r="K4184" s="373">
        <v>983770.85984333674</v>
      </c>
    </row>
    <row r="4185" spans="11:11">
      <c r="K4185" s="373">
        <v>-207667.46632749913</v>
      </c>
    </row>
    <row r="4186" spans="11:11">
      <c r="K4186" s="373">
        <v>1056655.8076023159</v>
      </c>
    </row>
    <row r="4187" spans="11:11">
      <c r="K4187" s="373">
        <v>2459527.5236643218</v>
      </c>
    </row>
    <row r="4188" spans="11:11">
      <c r="K4188" s="373">
        <v>-629962.92053864803</v>
      </c>
    </row>
    <row r="4189" spans="11:11">
      <c r="K4189" s="373">
        <v>249945.87460282398</v>
      </c>
    </row>
    <row r="4190" spans="11:11">
      <c r="K4190" s="373">
        <v>2679278.503825373</v>
      </c>
    </row>
    <row r="4191" spans="11:11">
      <c r="K4191" s="373">
        <v>583895.39787753136</v>
      </c>
    </row>
    <row r="4192" spans="11:11">
      <c r="K4192" s="373">
        <v>-957337.61281249649</v>
      </c>
    </row>
    <row r="4193" spans="11:11">
      <c r="K4193" s="373">
        <v>1447356.8317492011</v>
      </c>
    </row>
    <row r="4194" spans="11:11">
      <c r="K4194" s="373">
        <v>1230994.036094575</v>
      </c>
    </row>
    <row r="4195" spans="11:11">
      <c r="K4195" s="373">
        <v>557313.66073331819</v>
      </c>
    </row>
    <row r="4196" spans="11:11">
      <c r="K4196" s="373">
        <v>1015069.0073770576</v>
      </c>
    </row>
    <row r="4197" spans="11:11">
      <c r="K4197" s="373">
        <v>1046914.4075107204</v>
      </c>
    </row>
    <row r="4198" spans="11:11">
      <c r="K4198" s="373">
        <v>-1136011.0445631244</v>
      </c>
    </row>
    <row r="4199" spans="11:11">
      <c r="K4199" s="373">
        <v>2496132.6617019987</v>
      </c>
    </row>
    <row r="4200" spans="11:11">
      <c r="K4200" s="373">
        <v>2634695.4892961578</v>
      </c>
    </row>
    <row r="4201" spans="11:11">
      <c r="K4201" s="373">
        <v>1000096.8373818353</v>
      </c>
    </row>
    <row r="4202" spans="11:11">
      <c r="K4202" s="373">
        <v>468356.16852167691</v>
      </c>
    </row>
    <row r="4203" spans="11:11">
      <c r="K4203" s="373">
        <v>2377615.0260752132</v>
      </c>
    </row>
    <row r="4204" spans="11:11">
      <c r="K4204" s="373">
        <v>1711545.1530859352</v>
      </c>
    </row>
    <row r="4205" spans="11:11">
      <c r="K4205" s="373">
        <v>-815571.68462174165</v>
      </c>
    </row>
    <row r="4206" spans="11:11">
      <c r="K4206" s="373">
        <v>-556642.90085683821</v>
      </c>
    </row>
    <row r="4207" spans="11:11">
      <c r="K4207" s="373">
        <v>452624.89535656432</v>
      </c>
    </row>
    <row r="4208" spans="11:11">
      <c r="K4208" s="373">
        <v>1456602.6581756172</v>
      </c>
    </row>
    <row r="4209" spans="11:11">
      <c r="K4209" s="373">
        <v>-331564.91471156711</v>
      </c>
    </row>
    <row r="4210" spans="11:11">
      <c r="K4210" s="373">
        <v>2475947.7775454</v>
      </c>
    </row>
    <row r="4211" spans="11:11">
      <c r="K4211" s="373">
        <v>1091103.5443724708</v>
      </c>
    </row>
    <row r="4212" spans="11:11">
      <c r="K4212" s="373">
        <v>1162834.8843421724</v>
      </c>
    </row>
    <row r="4213" spans="11:11">
      <c r="K4213" s="373">
        <v>-1853671.7112723151</v>
      </c>
    </row>
    <row r="4214" spans="11:11">
      <c r="K4214" s="373">
        <v>-71350.628143542912</v>
      </c>
    </row>
    <row r="4215" spans="11:11">
      <c r="K4215" s="373">
        <v>915506.59149392205</v>
      </c>
    </row>
    <row r="4216" spans="11:11">
      <c r="K4216" s="373">
        <v>313657.12770718616</v>
      </c>
    </row>
    <row r="4217" spans="11:11">
      <c r="K4217" s="373">
        <v>861656.75968570472</v>
      </c>
    </row>
    <row r="4218" spans="11:11">
      <c r="K4218" s="373">
        <v>-497.32667828025296</v>
      </c>
    </row>
    <row r="4219" spans="11:11">
      <c r="K4219" s="373">
        <v>2363095.0761744119</v>
      </c>
    </row>
    <row r="4220" spans="11:11">
      <c r="K4220" s="373">
        <v>-1341020.8486462825</v>
      </c>
    </row>
    <row r="4221" spans="11:11">
      <c r="K4221" s="373">
        <v>152554.02797971829</v>
      </c>
    </row>
    <row r="4222" spans="11:11">
      <c r="K4222" s="373">
        <v>1428336.7562134082</v>
      </c>
    </row>
    <row r="4223" spans="11:11">
      <c r="K4223" s="373">
        <v>-255750.14897832088</v>
      </c>
    </row>
    <row r="4224" spans="11:11">
      <c r="K4224" s="373">
        <v>-316479.06537116319</v>
      </c>
    </row>
    <row r="4225" spans="11:11">
      <c r="K4225" s="373">
        <v>394311.05828031432</v>
      </c>
    </row>
    <row r="4226" spans="11:11">
      <c r="K4226" s="373">
        <v>-295641.1592950609</v>
      </c>
    </row>
    <row r="4227" spans="11:11">
      <c r="K4227" s="373">
        <v>-1746781.6936156987</v>
      </c>
    </row>
    <row r="4228" spans="11:11">
      <c r="K4228" s="373">
        <v>-1352855.3208888583</v>
      </c>
    </row>
    <row r="4229" spans="11:11">
      <c r="K4229" s="373">
        <v>1235635.8704653971</v>
      </c>
    </row>
    <row r="4230" spans="11:11">
      <c r="K4230" s="373">
        <v>767674.51437827176</v>
      </c>
    </row>
    <row r="4231" spans="11:11">
      <c r="K4231" s="373">
        <v>-591486.15786866436</v>
      </c>
    </row>
    <row r="4232" spans="11:11">
      <c r="K4232" s="373">
        <v>-133169.80639723921</v>
      </c>
    </row>
    <row r="4233" spans="11:11">
      <c r="K4233" s="373">
        <v>1504778.935454176</v>
      </c>
    </row>
    <row r="4234" spans="11:11">
      <c r="K4234" s="373">
        <v>-463794.12397148204</v>
      </c>
    </row>
    <row r="4235" spans="11:11">
      <c r="K4235" s="373">
        <v>773819.03659172566</v>
      </c>
    </row>
    <row r="4236" spans="11:11">
      <c r="K4236" s="373">
        <v>-917267.64878986822</v>
      </c>
    </row>
    <row r="4237" spans="11:11">
      <c r="K4237" s="373">
        <v>-210272.25493830838</v>
      </c>
    </row>
    <row r="4238" spans="11:11">
      <c r="K4238" s="373">
        <v>-720371.46237216669</v>
      </c>
    </row>
    <row r="4239" spans="11:11">
      <c r="K4239" s="373">
        <v>-298313.14372519893</v>
      </c>
    </row>
    <row r="4240" spans="11:11">
      <c r="K4240" s="373">
        <v>-221176.4569453015</v>
      </c>
    </row>
    <row r="4241" spans="11:11">
      <c r="K4241" s="373">
        <v>3437988.5909328908</v>
      </c>
    </row>
    <row r="4242" spans="11:11">
      <c r="K4242" s="373">
        <v>1129680.7214787838</v>
      </c>
    </row>
    <row r="4243" spans="11:11">
      <c r="K4243" s="373">
        <v>2647411.8484355872</v>
      </c>
    </row>
    <row r="4244" spans="11:11">
      <c r="K4244" s="373">
        <v>-639293.68413466262</v>
      </c>
    </row>
    <row r="4245" spans="11:11">
      <c r="K4245" s="373">
        <v>883950.83391640265</v>
      </c>
    </row>
    <row r="4246" spans="11:11">
      <c r="K4246" s="373">
        <v>-837972.16516084783</v>
      </c>
    </row>
    <row r="4247" spans="11:11">
      <c r="K4247" s="373">
        <v>-665463.0904453228</v>
      </c>
    </row>
    <row r="4248" spans="11:11">
      <c r="K4248" s="373">
        <v>87666.30694663967</v>
      </c>
    </row>
    <row r="4249" spans="11:11">
      <c r="K4249" s="373">
        <v>-1712191.595180613</v>
      </c>
    </row>
    <row r="4250" spans="11:11">
      <c r="K4250" s="373">
        <v>116102.16488938592</v>
      </c>
    </row>
    <row r="4251" spans="11:11">
      <c r="K4251" s="373">
        <v>-1976272.5613881289</v>
      </c>
    </row>
    <row r="4252" spans="11:11">
      <c r="K4252" s="373">
        <v>809184.03219547146</v>
      </c>
    </row>
    <row r="4253" spans="11:11">
      <c r="K4253" s="373">
        <v>2368145.5372973597</v>
      </c>
    </row>
    <row r="4254" spans="11:11">
      <c r="K4254" s="373">
        <v>2471283.9362087091</v>
      </c>
    </row>
    <row r="4255" spans="11:11">
      <c r="K4255" s="373">
        <v>706821.06913157948</v>
      </c>
    </row>
    <row r="4256" spans="11:11">
      <c r="K4256" s="373">
        <v>1827383.2546031221</v>
      </c>
    </row>
    <row r="4257" spans="11:11">
      <c r="K4257" s="373">
        <v>-337872.55425096536</v>
      </c>
    </row>
    <row r="4258" spans="11:11">
      <c r="K4258" s="373">
        <v>-929578.02228932036</v>
      </c>
    </row>
    <row r="4259" spans="11:11">
      <c r="K4259" s="373">
        <v>2452039.323275459</v>
      </c>
    </row>
    <row r="4260" spans="11:11">
      <c r="K4260" s="373">
        <v>2161699.4913681429</v>
      </c>
    </row>
    <row r="4261" spans="11:11">
      <c r="K4261" s="373">
        <v>-1013087.9281044208</v>
      </c>
    </row>
    <row r="4262" spans="11:11">
      <c r="K4262" s="373">
        <v>-1525863.2305442989</v>
      </c>
    </row>
    <row r="4263" spans="11:11">
      <c r="K4263" s="373">
        <v>2886469.9084185464</v>
      </c>
    </row>
    <row r="4264" spans="11:11">
      <c r="K4264" s="373">
        <v>-770396.03316117334</v>
      </c>
    </row>
    <row r="4265" spans="11:11">
      <c r="K4265" s="373">
        <v>622681.2866802949</v>
      </c>
    </row>
    <row r="4266" spans="11:11">
      <c r="K4266" s="373">
        <v>2129701.5021398915</v>
      </c>
    </row>
    <row r="4267" spans="11:11">
      <c r="K4267" s="373">
        <v>1956687.4109121205</v>
      </c>
    </row>
    <row r="4268" spans="11:11">
      <c r="K4268" s="373">
        <v>1154885.2346184154</v>
      </c>
    </row>
    <row r="4269" spans="11:11">
      <c r="K4269" s="373">
        <v>1457748.9954934299</v>
      </c>
    </row>
    <row r="4270" spans="11:11">
      <c r="K4270" s="373">
        <v>1483200.0448485424</v>
      </c>
    </row>
    <row r="4271" spans="11:11">
      <c r="K4271" s="373">
        <v>2002307.3246833652</v>
      </c>
    </row>
    <row r="4272" spans="11:11">
      <c r="K4272" s="373">
        <v>-1953633.9337340943</v>
      </c>
    </row>
    <row r="4273" spans="11:11">
      <c r="K4273" s="373">
        <v>1881016.0944341721</v>
      </c>
    </row>
    <row r="4274" spans="11:11">
      <c r="K4274" s="373">
        <v>-1435493.1832462281</v>
      </c>
    </row>
    <row r="4275" spans="11:11">
      <c r="K4275" s="373">
        <v>654525.14774252078</v>
      </c>
    </row>
    <row r="4276" spans="11:11">
      <c r="K4276" s="373">
        <v>2212919.3162288908</v>
      </c>
    </row>
    <row r="4277" spans="11:11">
      <c r="K4277" s="373">
        <v>-309473.10024846718</v>
      </c>
    </row>
    <row r="4278" spans="11:11">
      <c r="K4278" s="373">
        <v>1811104.0875806657</v>
      </c>
    </row>
    <row r="4279" spans="11:11">
      <c r="K4279" s="373">
        <v>250639.41236219718</v>
      </c>
    </row>
    <row r="4280" spans="11:11">
      <c r="K4280" s="373">
        <v>2949507.900726296</v>
      </c>
    </row>
    <row r="4281" spans="11:11">
      <c r="K4281" s="373">
        <v>-360318.98784489627</v>
      </c>
    </row>
    <row r="4282" spans="11:11">
      <c r="K4282" s="373">
        <v>873161.37125116144</v>
      </c>
    </row>
    <row r="4283" spans="11:11">
      <c r="K4283" s="373">
        <v>570490.57054498256</v>
      </c>
    </row>
    <row r="4284" spans="11:11">
      <c r="K4284" s="373">
        <v>371289.69016069546</v>
      </c>
    </row>
    <row r="4285" spans="11:11">
      <c r="K4285" s="373">
        <v>-198375.90800326923</v>
      </c>
    </row>
    <row r="4286" spans="11:11">
      <c r="K4286" s="373">
        <v>2666772.6987608587</v>
      </c>
    </row>
    <row r="4287" spans="11:11">
      <c r="K4287" s="373">
        <v>145376.21413661214</v>
      </c>
    </row>
    <row r="4288" spans="11:11">
      <c r="K4288" s="373">
        <v>-491035.92792250984</v>
      </c>
    </row>
    <row r="4289" spans="11:11">
      <c r="K4289" s="373">
        <v>2756121.203005637</v>
      </c>
    </row>
    <row r="4290" spans="11:11">
      <c r="K4290" s="373">
        <v>-1158970.5587617545</v>
      </c>
    </row>
    <row r="4291" spans="11:11">
      <c r="K4291" s="373">
        <v>-1120863.7749373363</v>
      </c>
    </row>
    <row r="4292" spans="11:11">
      <c r="K4292" s="373">
        <v>1247063.0823864548</v>
      </c>
    </row>
    <row r="4293" spans="11:11">
      <c r="K4293" s="373">
        <v>3222175.6745871557</v>
      </c>
    </row>
    <row r="4294" spans="11:11">
      <c r="K4294" s="373">
        <v>1544212.0893226939</v>
      </c>
    </row>
    <row r="4295" spans="11:11">
      <c r="K4295" s="373">
        <v>961620.22336329869</v>
      </c>
    </row>
    <row r="4296" spans="11:11">
      <c r="K4296" s="373">
        <v>1495060.2091147623</v>
      </c>
    </row>
    <row r="4297" spans="11:11">
      <c r="K4297" s="373">
        <v>70540.459608154837</v>
      </c>
    </row>
    <row r="4298" spans="11:11">
      <c r="K4298" s="373">
        <v>-926995.93049931002</v>
      </c>
    </row>
    <row r="4299" spans="11:11">
      <c r="K4299" s="373">
        <v>1004886.653879809</v>
      </c>
    </row>
    <row r="4300" spans="11:11">
      <c r="K4300" s="373">
        <v>-282570.73033241462</v>
      </c>
    </row>
    <row r="4301" spans="11:11">
      <c r="K4301" s="373">
        <v>131365.6880474051</v>
      </c>
    </row>
    <row r="4302" spans="11:11">
      <c r="K4302" s="373">
        <v>1418450.4735077403</v>
      </c>
    </row>
    <row r="4303" spans="11:11">
      <c r="K4303" s="373">
        <v>1426678.9342200926</v>
      </c>
    </row>
    <row r="4304" spans="11:11">
      <c r="K4304" s="373">
        <v>-1192980.8917935044</v>
      </c>
    </row>
    <row r="4305" spans="11:11">
      <c r="K4305" s="373">
        <v>-1918914.2700210656</v>
      </c>
    </row>
    <row r="4306" spans="11:11">
      <c r="K4306" s="373">
        <v>1248318.4329126759</v>
      </c>
    </row>
    <row r="4307" spans="11:11">
      <c r="K4307" s="373">
        <v>1599198.4379929716</v>
      </c>
    </row>
    <row r="4308" spans="11:11">
      <c r="K4308" s="373">
        <v>1315807.2373410144</v>
      </c>
    </row>
    <row r="4309" spans="11:11">
      <c r="K4309" s="373">
        <v>-119063.91995600821</v>
      </c>
    </row>
    <row r="4310" spans="11:11">
      <c r="K4310" s="373">
        <v>-52488.845288465498</v>
      </c>
    </row>
    <row r="4311" spans="11:11">
      <c r="K4311" s="373">
        <v>795636.29310850729</v>
      </c>
    </row>
    <row r="4312" spans="11:11">
      <c r="K4312" s="373">
        <v>2583449.6234263014</v>
      </c>
    </row>
    <row r="4313" spans="11:11">
      <c r="K4313" s="373">
        <v>-3251140.7405925812</v>
      </c>
    </row>
    <row r="4314" spans="11:11">
      <c r="K4314" s="373">
        <v>-424555.48697103513</v>
      </c>
    </row>
    <row r="4315" spans="11:11">
      <c r="K4315" s="373">
        <v>1116810.438912743</v>
      </c>
    </row>
    <row r="4316" spans="11:11">
      <c r="K4316" s="373">
        <v>-2559330.768136391</v>
      </c>
    </row>
    <row r="4317" spans="11:11">
      <c r="K4317" s="373">
        <v>-361224.55674966122</v>
      </c>
    </row>
    <row r="4318" spans="11:11">
      <c r="K4318" s="373">
        <v>1829108.5729931623</v>
      </c>
    </row>
    <row r="4319" spans="11:11">
      <c r="K4319" s="373">
        <v>553974.68074056576</v>
      </c>
    </row>
    <row r="4320" spans="11:11">
      <c r="K4320" s="373">
        <v>546773.53130029491</v>
      </c>
    </row>
    <row r="4321" spans="11:11">
      <c r="K4321" s="373">
        <v>-492868.87507170229</v>
      </c>
    </row>
    <row r="4322" spans="11:11">
      <c r="K4322" s="373">
        <v>-216555.57940451358</v>
      </c>
    </row>
    <row r="4323" spans="11:11">
      <c r="K4323" s="373">
        <v>-373426.30457691569</v>
      </c>
    </row>
    <row r="4324" spans="11:11">
      <c r="K4324" s="373">
        <v>1385585.8221500542</v>
      </c>
    </row>
    <row r="4325" spans="11:11">
      <c r="K4325" s="373">
        <v>189793.7330514749</v>
      </c>
    </row>
    <row r="4326" spans="11:11">
      <c r="K4326" s="373">
        <v>376800.20139250369</v>
      </c>
    </row>
    <row r="4327" spans="11:11">
      <c r="K4327" s="373">
        <v>2890344.6784661897</v>
      </c>
    </row>
    <row r="4328" spans="11:11">
      <c r="K4328" s="373">
        <v>1622948.7623837579</v>
      </c>
    </row>
    <row r="4329" spans="11:11">
      <c r="K4329" s="373">
        <v>1139988.7502846245</v>
      </c>
    </row>
    <row r="4330" spans="11:11">
      <c r="K4330" s="373">
        <v>2479403.2194762565</v>
      </c>
    </row>
    <row r="4331" spans="11:11">
      <c r="K4331" s="373">
        <v>1314782.2027424781</v>
      </c>
    </row>
    <row r="4332" spans="11:11">
      <c r="K4332" s="373">
        <v>103644.99088964751</v>
      </c>
    </row>
    <row r="4333" spans="11:11">
      <c r="K4333" s="373">
        <v>962340.36906109448</v>
      </c>
    </row>
    <row r="4334" spans="11:11">
      <c r="K4334" s="373">
        <v>3213453.4288360169</v>
      </c>
    </row>
    <row r="4335" spans="11:11">
      <c r="K4335" s="373">
        <v>302962.81575894286</v>
      </c>
    </row>
    <row r="4336" spans="11:11">
      <c r="K4336" s="373">
        <v>-76856.13676291774</v>
      </c>
    </row>
    <row r="4337" spans="11:11">
      <c r="K4337" s="373">
        <v>401046.96388038551</v>
      </c>
    </row>
    <row r="4338" spans="11:11">
      <c r="K4338" s="373">
        <v>2680474.1271681925</v>
      </c>
    </row>
    <row r="4339" spans="11:11">
      <c r="K4339" s="373">
        <v>2677156.0864365911</v>
      </c>
    </row>
    <row r="4340" spans="11:11">
      <c r="K4340" s="373">
        <v>1600567.0125849468</v>
      </c>
    </row>
    <row r="4341" spans="11:11">
      <c r="K4341" s="373">
        <v>1308032.8112520368</v>
      </c>
    </row>
    <row r="4342" spans="11:11">
      <c r="K4342" s="373">
        <v>103407.83981486573</v>
      </c>
    </row>
    <row r="4343" spans="11:11">
      <c r="K4343" s="373">
        <v>1371542.8956137549</v>
      </c>
    </row>
    <row r="4344" spans="11:11">
      <c r="K4344" s="373">
        <v>-142009.42573643313</v>
      </c>
    </row>
    <row r="4345" spans="11:11">
      <c r="K4345" s="373">
        <v>-66843.455095880665</v>
      </c>
    </row>
    <row r="4346" spans="11:11">
      <c r="K4346" s="373">
        <v>-1152404.876435684</v>
      </c>
    </row>
    <row r="4347" spans="11:11">
      <c r="K4347" s="373">
        <v>403710.11388237891</v>
      </c>
    </row>
    <row r="4348" spans="11:11">
      <c r="K4348" s="373">
        <v>1789156.0031182219</v>
      </c>
    </row>
    <row r="4349" spans="11:11">
      <c r="K4349" s="373">
        <v>3045275.6073223101</v>
      </c>
    </row>
    <row r="4350" spans="11:11">
      <c r="K4350" s="373">
        <v>-358269.50807040045</v>
      </c>
    </row>
    <row r="4351" spans="11:11">
      <c r="K4351" s="373">
        <v>2067414.7664610741</v>
      </c>
    </row>
    <row r="4352" spans="11:11">
      <c r="K4352" s="373">
        <v>-61226.335948835593</v>
      </c>
    </row>
    <row r="4353" spans="11:11">
      <c r="K4353" s="373">
        <v>-1334023.5359137768</v>
      </c>
    </row>
    <row r="4354" spans="11:11">
      <c r="K4354" s="373">
        <v>-616394.43460669788</v>
      </c>
    </row>
    <row r="4355" spans="11:11">
      <c r="K4355" s="373">
        <v>-289017.96202041605</v>
      </c>
    </row>
    <row r="4356" spans="11:11">
      <c r="K4356" s="373">
        <v>395265.54164600139</v>
      </c>
    </row>
    <row r="4357" spans="11:11">
      <c r="K4357" s="373">
        <v>-388034.34280453739</v>
      </c>
    </row>
    <row r="4358" spans="11:11">
      <c r="K4358" s="373">
        <v>3379290.65495128</v>
      </c>
    </row>
    <row r="4359" spans="11:11">
      <c r="K4359" s="373">
        <v>1445651.8305335811</v>
      </c>
    </row>
    <row r="4360" spans="11:11">
      <c r="K4360" s="373">
        <v>504102.67837772402</v>
      </c>
    </row>
    <row r="4361" spans="11:11">
      <c r="K4361" s="373">
        <v>535148.23143519298</v>
      </c>
    </row>
    <row r="4362" spans="11:11">
      <c r="K4362" s="373">
        <v>4051803.4815314272</v>
      </c>
    </row>
    <row r="4363" spans="11:11">
      <c r="K4363" s="373">
        <v>2215539.7221173737</v>
      </c>
    </row>
    <row r="4364" spans="11:11">
      <c r="K4364" s="373">
        <v>-581951.6887017315</v>
      </c>
    </row>
    <row r="4365" spans="11:11">
      <c r="K4365" s="373">
        <v>1079522.3062024398</v>
      </c>
    </row>
    <row r="4366" spans="11:11">
      <c r="K4366" s="373">
        <v>1439837.1910143264</v>
      </c>
    </row>
    <row r="4367" spans="11:11">
      <c r="K4367" s="373">
        <v>-212428.11807674076</v>
      </c>
    </row>
    <row r="4368" spans="11:11">
      <c r="K4368" s="373">
        <v>2554448.6078490596</v>
      </c>
    </row>
    <row r="4369" spans="11:11">
      <c r="K4369" s="373">
        <v>1202650.2717180604</v>
      </c>
    </row>
    <row r="4370" spans="11:11">
      <c r="K4370" s="373">
        <v>1591146.3358389915</v>
      </c>
    </row>
    <row r="4371" spans="11:11">
      <c r="K4371" s="373">
        <v>1080747.7121672535</v>
      </c>
    </row>
    <row r="4372" spans="11:11">
      <c r="K4372" s="373">
        <v>2175058.2483832277</v>
      </c>
    </row>
    <row r="4373" spans="11:11">
      <c r="K4373" s="373">
        <v>-1357378.8648495437</v>
      </c>
    </row>
    <row r="4374" spans="11:11">
      <c r="K4374" s="373">
        <v>-1267020.7399132682</v>
      </c>
    </row>
    <row r="4375" spans="11:11">
      <c r="K4375" s="373">
        <v>1069329.4400213629</v>
      </c>
    </row>
    <row r="4376" spans="11:11">
      <c r="K4376" s="373">
        <v>3434512.9279006766</v>
      </c>
    </row>
    <row r="4377" spans="11:11">
      <c r="K4377" s="373">
        <v>-2444413.3703732099</v>
      </c>
    </row>
    <row r="4378" spans="11:11">
      <c r="K4378" s="373">
        <v>-735211.52839326824</v>
      </c>
    </row>
    <row r="4379" spans="11:11">
      <c r="K4379" s="373">
        <v>-1422143.3030419308</v>
      </c>
    </row>
    <row r="4380" spans="11:11">
      <c r="K4380" s="373">
        <v>-1814942.1512754755</v>
      </c>
    </row>
    <row r="4381" spans="11:11">
      <c r="K4381" s="373">
        <v>-79539.183588929707</v>
      </c>
    </row>
    <row r="4382" spans="11:11">
      <c r="K4382" s="373">
        <v>1772580.0155712233</v>
      </c>
    </row>
    <row r="4383" spans="11:11">
      <c r="K4383" s="373">
        <v>139624.04904076643</v>
      </c>
    </row>
    <row r="4384" spans="11:11">
      <c r="K4384" s="373">
        <v>1796994.3945617203</v>
      </c>
    </row>
    <row r="4385" spans="11:11">
      <c r="K4385" s="373">
        <v>-344570.69421118195</v>
      </c>
    </row>
    <row r="4386" spans="11:11">
      <c r="K4386" s="373">
        <v>2092992.1199511678</v>
      </c>
    </row>
    <row r="4387" spans="11:11">
      <c r="K4387" s="373">
        <v>-1123274.1052783327</v>
      </c>
    </row>
    <row r="4388" spans="11:11">
      <c r="K4388" s="373">
        <v>2729327.5907703154</v>
      </c>
    </row>
    <row r="4389" spans="11:11">
      <c r="K4389" s="373">
        <v>2205571.2855700403</v>
      </c>
    </row>
    <row r="4390" spans="11:11">
      <c r="K4390" s="373">
        <v>-40378.115708329715</v>
      </c>
    </row>
    <row r="4391" spans="11:11">
      <c r="K4391" s="373">
        <v>1475252.1042271212</v>
      </c>
    </row>
    <row r="4392" spans="11:11">
      <c r="K4392" s="373">
        <v>-411660.56037177495</v>
      </c>
    </row>
    <row r="4393" spans="11:11">
      <c r="K4393" s="373">
        <v>2805197.4044610858</v>
      </c>
    </row>
    <row r="4394" spans="11:11">
      <c r="K4394" s="373">
        <v>1247441.21569264</v>
      </c>
    </row>
    <row r="4395" spans="11:11">
      <c r="K4395" s="373">
        <v>-1338429.1794924473</v>
      </c>
    </row>
    <row r="4396" spans="11:11">
      <c r="K4396" s="373">
        <v>5321911.4823699053</v>
      </c>
    </row>
    <row r="4397" spans="11:11">
      <c r="K4397" s="373">
        <v>2518158.2693527117</v>
      </c>
    </row>
    <row r="4398" spans="11:11">
      <c r="K4398" s="373">
        <v>3324265.8898293031</v>
      </c>
    </row>
    <row r="4399" spans="11:11">
      <c r="K4399" s="373">
        <v>1159202.1635019484</v>
      </c>
    </row>
    <row r="4400" spans="11:11">
      <c r="K4400" s="373">
        <v>-1271000.4427750423</v>
      </c>
    </row>
    <row r="4401" spans="11:11">
      <c r="K4401" s="373">
        <v>2067680.9156265107</v>
      </c>
    </row>
    <row r="4402" spans="11:11">
      <c r="K4402" s="373">
        <v>-1241464.7409034884</v>
      </c>
    </row>
    <row r="4403" spans="11:11">
      <c r="K4403" s="373">
        <v>-1199944.6392328423</v>
      </c>
    </row>
    <row r="4404" spans="11:11">
      <c r="K4404" s="373">
        <v>-1086565.9107885938</v>
      </c>
    </row>
    <row r="4405" spans="11:11">
      <c r="K4405" s="373">
        <v>3102715.0285440776</v>
      </c>
    </row>
    <row r="4406" spans="11:11">
      <c r="K4406" s="373">
        <v>-1513508.2247103679</v>
      </c>
    </row>
    <row r="4407" spans="11:11">
      <c r="K4407" s="373">
        <v>298963.37160418462</v>
      </c>
    </row>
    <row r="4408" spans="11:11">
      <c r="K4408" s="373">
        <v>2452138.5913423765</v>
      </c>
    </row>
    <row r="4409" spans="11:11">
      <c r="K4409" s="373">
        <v>925209.34190805745</v>
      </c>
    </row>
    <row r="4410" spans="11:11">
      <c r="K4410" s="373">
        <v>-540071.35105467541</v>
      </c>
    </row>
    <row r="4411" spans="11:11">
      <c r="K4411" s="373">
        <v>1901406.7483457534</v>
      </c>
    </row>
    <row r="4412" spans="11:11">
      <c r="K4412" s="373">
        <v>2167871.3208104549</v>
      </c>
    </row>
    <row r="4413" spans="11:11">
      <c r="K4413" s="373">
        <v>853436.97518428857</v>
      </c>
    </row>
    <row r="4414" spans="11:11">
      <c r="K4414" s="373">
        <v>1184787.0725784886</v>
      </c>
    </row>
    <row r="4415" spans="11:11">
      <c r="K4415" s="373">
        <v>802310.49309106614</v>
      </c>
    </row>
    <row r="4416" spans="11:11">
      <c r="K4416" s="373">
        <v>-1923338.6994705203</v>
      </c>
    </row>
    <row r="4417" spans="11:11">
      <c r="K4417" s="373">
        <v>3030101.7932966519</v>
      </c>
    </row>
    <row r="4418" spans="11:11">
      <c r="K4418" s="373">
        <v>-278595.49687606399</v>
      </c>
    </row>
    <row r="4419" spans="11:11">
      <c r="K4419" s="373">
        <v>-2592002.3959324262</v>
      </c>
    </row>
    <row r="4420" spans="11:11">
      <c r="K4420" s="373">
        <v>-158381.77960117115</v>
      </c>
    </row>
    <row r="4421" spans="11:11">
      <c r="K4421" s="373">
        <v>2204420.1668450395</v>
      </c>
    </row>
    <row r="4422" spans="11:11">
      <c r="K4422" s="373">
        <v>-24608.208286611829</v>
      </c>
    </row>
    <row r="4423" spans="11:11">
      <c r="K4423" s="373">
        <v>1650437.2726341777</v>
      </c>
    </row>
    <row r="4424" spans="11:11">
      <c r="K4424" s="373">
        <v>-1170708.0980518053</v>
      </c>
    </row>
    <row r="4425" spans="11:11">
      <c r="K4425" s="373">
        <v>1284366.9695020106</v>
      </c>
    </row>
    <row r="4426" spans="11:11">
      <c r="K4426" s="373">
        <v>-159989.05041007418</v>
      </c>
    </row>
    <row r="4427" spans="11:11">
      <c r="K4427" s="373">
        <v>-1249654.7327496356</v>
      </c>
    </row>
    <row r="4428" spans="11:11">
      <c r="K4428" s="373">
        <v>-409980.64926790027</v>
      </c>
    </row>
    <row r="4429" spans="11:11">
      <c r="K4429" s="373">
        <v>-362078.6740211891</v>
      </c>
    </row>
    <row r="4430" spans="11:11">
      <c r="K4430" s="373">
        <v>1004728.1558562603</v>
      </c>
    </row>
    <row r="4431" spans="11:11">
      <c r="K4431" s="373">
        <v>1519067.3916019395</v>
      </c>
    </row>
    <row r="4432" spans="11:11">
      <c r="K4432" s="373">
        <v>943132.46674429323</v>
      </c>
    </row>
    <row r="4433" spans="11:11">
      <c r="K4433" s="373">
        <v>1818444.5913449202</v>
      </c>
    </row>
    <row r="4434" spans="11:11">
      <c r="K4434" s="373">
        <v>922405.86818872974</v>
      </c>
    </row>
    <row r="4435" spans="11:11">
      <c r="K4435" s="373">
        <v>458008.43875133945</v>
      </c>
    </row>
    <row r="4436" spans="11:11">
      <c r="K4436" s="373">
        <v>-474627.66763538285</v>
      </c>
    </row>
    <row r="4437" spans="11:11">
      <c r="K4437" s="373">
        <v>3408660.3340484565</v>
      </c>
    </row>
    <row r="4438" spans="11:11">
      <c r="K4438" s="373">
        <v>1049426.71673018</v>
      </c>
    </row>
    <row r="4439" spans="11:11">
      <c r="K4439" s="373">
        <v>2592337.6841169493</v>
      </c>
    </row>
    <row r="4440" spans="11:11">
      <c r="K4440" s="373">
        <v>1956849.097112268</v>
      </c>
    </row>
    <row r="4441" spans="11:11">
      <c r="K4441" s="373">
        <v>629872.02223917725</v>
      </c>
    </row>
    <row r="4442" spans="11:11">
      <c r="K4442" s="373">
        <v>592268.63126412523</v>
      </c>
    </row>
    <row r="4443" spans="11:11">
      <c r="K4443" s="373">
        <v>1863065.152655062</v>
      </c>
    </row>
    <row r="4444" spans="11:11">
      <c r="K4444" s="373">
        <v>-2397025.885171622</v>
      </c>
    </row>
    <row r="4445" spans="11:11">
      <c r="K4445" s="373">
        <v>949587.33020164003</v>
      </c>
    </row>
    <row r="4446" spans="11:11">
      <c r="K4446" s="373">
        <v>2533707.6271330109</v>
      </c>
    </row>
    <row r="4447" spans="11:11">
      <c r="K4447" s="373">
        <v>-1571994.9091080436</v>
      </c>
    </row>
    <row r="4448" spans="11:11">
      <c r="K4448" s="373">
        <v>1903612.7093989186</v>
      </c>
    </row>
    <row r="4449" spans="11:11">
      <c r="K4449" s="373">
        <v>1256990.5791098245</v>
      </c>
    </row>
    <row r="4450" spans="11:11">
      <c r="K4450" s="373">
        <v>1234305.3615205477</v>
      </c>
    </row>
    <row r="4451" spans="11:11">
      <c r="K4451" s="373">
        <v>-399333.89069873653</v>
      </c>
    </row>
    <row r="4452" spans="11:11">
      <c r="K4452" s="373">
        <v>-461859.84142938256</v>
      </c>
    </row>
    <row r="4453" spans="11:11">
      <c r="K4453" s="373">
        <v>2153449.5693902345</v>
      </c>
    </row>
    <row r="4454" spans="11:11">
      <c r="K4454" s="373">
        <v>2179982.1780934492</v>
      </c>
    </row>
    <row r="4455" spans="11:11">
      <c r="K4455" s="373">
        <v>-1223923.5585872889</v>
      </c>
    </row>
    <row r="4456" spans="11:11">
      <c r="K4456" s="373">
        <v>914748.43177867285</v>
      </c>
    </row>
    <row r="4457" spans="11:11">
      <c r="K4457" s="373">
        <v>208162.30205898522</v>
      </c>
    </row>
    <row r="4458" spans="11:11">
      <c r="K4458" s="373">
        <v>-2230763.5542079834</v>
      </c>
    </row>
    <row r="4459" spans="11:11">
      <c r="K4459" s="373">
        <v>1038312.0773953467</v>
      </c>
    </row>
    <row r="4460" spans="11:11">
      <c r="K4460" s="373">
        <v>-1201066.7279387056</v>
      </c>
    </row>
    <row r="4461" spans="11:11">
      <c r="K4461" s="373">
        <v>-23012.188646213152</v>
      </c>
    </row>
    <row r="4462" spans="11:11">
      <c r="K4462" s="373">
        <v>-1051580.9431140367</v>
      </c>
    </row>
    <row r="4463" spans="11:11">
      <c r="K4463" s="373">
        <v>-1639569.9805868771</v>
      </c>
    </row>
    <row r="4464" spans="11:11">
      <c r="K4464" s="373">
        <v>628784.37871570303</v>
      </c>
    </row>
    <row r="4465" spans="11:11">
      <c r="K4465" s="373">
        <v>-762531.55242310686</v>
      </c>
    </row>
    <row r="4466" spans="11:11">
      <c r="K4466" s="373">
        <v>1064146.4982538919</v>
      </c>
    </row>
    <row r="4467" spans="11:11">
      <c r="K4467" s="373">
        <v>144445.7829591895</v>
      </c>
    </row>
    <row r="4468" spans="11:11">
      <c r="K4468" s="373">
        <v>-1687964.4363118452</v>
      </c>
    </row>
    <row r="4469" spans="11:11">
      <c r="K4469" s="373">
        <v>3607058.4216211634</v>
      </c>
    </row>
    <row r="4470" spans="11:11">
      <c r="K4470" s="373">
        <v>-2237183.2407788364</v>
      </c>
    </row>
    <row r="4471" spans="11:11">
      <c r="K4471" s="373">
        <v>204710.84178328165</v>
      </c>
    </row>
    <row r="4472" spans="11:11">
      <c r="K4472" s="373">
        <v>1494257.4476971335</v>
      </c>
    </row>
    <row r="4473" spans="11:11">
      <c r="K4473" s="373">
        <v>1935180.0552747857</v>
      </c>
    </row>
    <row r="4474" spans="11:11">
      <c r="K4474" s="373">
        <v>2422789.2087491648</v>
      </c>
    </row>
    <row r="4475" spans="11:11">
      <c r="K4475" s="373">
        <v>307477.74997486616</v>
      </c>
    </row>
    <row r="4476" spans="11:11">
      <c r="K4476" s="373">
        <v>2231678.3557577766</v>
      </c>
    </row>
    <row r="4477" spans="11:11">
      <c r="K4477" s="373">
        <v>229506.43514269008</v>
      </c>
    </row>
    <row r="4478" spans="11:11">
      <c r="K4478" s="373">
        <v>-528633.40093234996</v>
      </c>
    </row>
    <row r="4479" spans="11:11">
      <c r="K4479" s="373">
        <v>-1475926.1895885665</v>
      </c>
    </row>
    <row r="4480" spans="11:11">
      <c r="K4480" s="373">
        <v>2853378.315378502</v>
      </c>
    </row>
    <row r="4481" spans="11:11">
      <c r="K4481" s="373">
        <v>2241943.082685546</v>
      </c>
    </row>
    <row r="4482" spans="11:11">
      <c r="K4482" s="373">
        <v>3025594.887747921</v>
      </c>
    </row>
    <row r="4483" spans="11:11">
      <c r="K4483" s="373">
        <v>513512.02223626687</v>
      </c>
    </row>
    <row r="4484" spans="11:11">
      <c r="K4484" s="373">
        <v>-1006511.6857432645</v>
      </c>
    </row>
    <row r="4485" spans="11:11">
      <c r="K4485" s="373">
        <v>744245.9569565237</v>
      </c>
    </row>
    <row r="4486" spans="11:11">
      <c r="K4486" s="373">
        <v>2813786.7194130905</v>
      </c>
    </row>
    <row r="4487" spans="11:11">
      <c r="K4487" s="373">
        <v>400017.08534828573</v>
      </c>
    </row>
    <row r="4488" spans="11:11">
      <c r="K4488" s="373">
        <v>1299446.5288877452</v>
      </c>
    </row>
    <row r="4489" spans="11:11">
      <c r="K4489" s="373">
        <v>288571.36254531401</v>
      </c>
    </row>
    <row r="4490" spans="11:11">
      <c r="K4490" s="373">
        <v>389266.32880927902</v>
      </c>
    </row>
    <row r="4491" spans="11:11">
      <c r="K4491" s="373">
        <v>-905474.84117973899</v>
      </c>
    </row>
    <row r="4492" spans="11:11">
      <c r="K4492" s="373">
        <v>-612344.11085803865</v>
      </c>
    </row>
    <row r="4493" spans="11:11">
      <c r="K4493" s="373">
        <v>-471979.90500027221</v>
      </c>
    </row>
    <row r="4494" spans="11:11">
      <c r="K4494" s="373">
        <v>-1334498.2247095162</v>
      </c>
    </row>
    <row r="4495" spans="11:11">
      <c r="K4495" s="373">
        <v>1513168.0348864689</v>
      </c>
    </row>
    <row r="4496" spans="11:11">
      <c r="K4496" s="373">
        <v>1720605.0201626767</v>
      </c>
    </row>
    <row r="4497" spans="11:11">
      <c r="K4497" s="373">
        <v>-2895300.0480097532</v>
      </c>
    </row>
    <row r="4498" spans="11:11">
      <c r="K4498" s="373">
        <v>-1457412.6500491241</v>
      </c>
    </row>
    <row r="4499" spans="11:11">
      <c r="K4499" s="373">
        <v>1004841.6007875248</v>
      </c>
    </row>
    <row r="4500" spans="11:11">
      <c r="K4500" s="373">
        <v>-903366.58154618146</v>
      </c>
    </row>
    <row r="4501" spans="11:11">
      <c r="K4501" s="373">
        <v>499130.72027189122</v>
      </c>
    </row>
    <row r="4502" spans="11:11">
      <c r="K4502" s="373">
        <v>-132248.28414644697</v>
      </c>
    </row>
    <row r="4503" spans="11:11">
      <c r="K4503" s="373">
        <v>1442426.5441715678</v>
      </c>
    </row>
    <row r="4504" spans="11:11">
      <c r="K4504" s="373">
        <v>-1122181.8905098862</v>
      </c>
    </row>
    <row r="4505" spans="11:11">
      <c r="K4505" s="373">
        <v>2082003.6598306771</v>
      </c>
    </row>
    <row r="4506" spans="11:11">
      <c r="K4506" s="373">
        <v>1099756.7808564992</v>
      </c>
    </row>
    <row r="4507" spans="11:11">
      <c r="K4507" s="373">
        <v>1607207.6242224856</v>
      </c>
    </row>
    <row r="4508" spans="11:11">
      <c r="K4508" s="373">
        <v>2112968.1421406344</v>
      </c>
    </row>
    <row r="4509" spans="11:11">
      <c r="K4509" s="373">
        <v>2712741.9653155142</v>
      </c>
    </row>
    <row r="4510" spans="11:11">
      <c r="K4510" s="373">
        <v>1153790.3887368094</v>
      </c>
    </row>
    <row r="4511" spans="11:11">
      <c r="K4511" s="373">
        <v>1196004.9576199485</v>
      </c>
    </row>
    <row r="4512" spans="11:11">
      <c r="K4512" s="373">
        <v>1232312.0069094149</v>
      </c>
    </row>
    <row r="4513" spans="11:11">
      <c r="K4513" s="373">
        <v>-489556.47738760989</v>
      </c>
    </row>
    <row r="4514" spans="11:11">
      <c r="K4514" s="373">
        <v>-1396811.5556266746</v>
      </c>
    </row>
    <row r="4515" spans="11:11">
      <c r="K4515" s="373">
        <v>-1321470.3770134312</v>
      </c>
    </row>
    <row r="4516" spans="11:11">
      <c r="K4516" s="373">
        <v>1469495.9406660141</v>
      </c>
    </row>
    <row r="4517" spans="11:11">
      <c r="K4517" s="373">
        <v>1176763.5724860656</v>
      </c>
    </row>
    <row r="4518" spans="11:11">
      <c r="K4518" s="373">
        <v>2874641.2759199245</v>
      </c>
    </row>
    <row r="4519" spans="11:11">
      <c r="K4519" s="373">
        <v>1514975.6435090515</v>
      </c>
    </row>
    <row r="4520" spans="11:11">
      <c r="K4520" s="373">
        <v>-2036094.2099430657</v>
      </c>
    </row>
    <row r="4521" spans="11:11">
      <c r="K4521" s="373">
        <v>-675785.57988134376</v>
      </c>
    </row>
    <row r="4522" spans="11:11">
      <c r="K4522" s="373">
        <v>608071.55656570871</v>
      </c>
    </row>
    <row r="4523" spans="11:11">
      <c r="K4523" s="373">
        <v>-320482.37367356429</v>
      </c>
    </row>
    <row r="4524" spans="11:11">
      <c r="K4524" s="373">
        <v>-1432543.7325802767</v>
      </c>
    </row>
    <row r="4525" spans="11:11">
      <c r="K4525" s="373">
        <v>-6028.0114686058369</v>
      </c>
    </row>
    <row r="4526" spans="11:11">
      <c r="K4526" s="373">
        <v>821194.44366470329</v>
      </c>
    </row>
    <row r="4527" spans="11:11">
      <c r="K4527" s="373">
        <v>-1260049.6825808822</v>
      </c>
    </row>
    <row r="4528" spans="11:11">
      <c r="K4528" s="373">
        <v>1120313.5247489267</v>
      </c>
    </row>
    <row r="4529" spans="11:11">
      <c r="K4529" s="373">
        <v>-630.00874949037097</v>
      </c>
    </row>
    <row r="4530" spans="11:11">
      <c r="K4530" s="373">
        <v>-351208.367351742</v>
      </c>
    </row>
    <row r="4531" spans="11:11">
      <c r="K4531" s="373">
        <v>1779812.0376780608</v>
      </c>
    </row>
    <row r="4532" spans="11:11">
      <c r="K4532" s="373">
        <v>2333806.5860601012</v>
      </c>
    </row>
    <row r="4533" spans="11:11">
      <c r="K4533" s="373">
        <v>3458731.9620468291</v>
      </c>
    </row>
    <row r="4534" spans="11:11">
      <c r="K4534" s="373">
        <v>3372899.9339231495</v>
      </c>
    </row>
    <row r="4535" spans="11:11">
      <c r="K4535" s="373">
        <v>-286917.82160031865</v>
      </c>
    </row>
    <row r="4536" spans="11:11">
      <c r="K4536" s="373">
        <v>-304025.4811376615</v>
      </c>
    </row>
    <row r="4537" spans="11:11">
      <c r="K4537" s="373">
        <v>2670082.7147987112</v>
      </c>
    </row>
    <row r="4538" spans="11:11">
      <c r="K4538" s="373">
        <v>3116208.8972926745</v>
      </c>
    </row>
    <row r="4539" spans="11:11">
      <c r="K4539" s="373">
        <v>1995174.7366390966</v>
      </c>
    </row>
    <row r="4540" spans="11:11">
      <c r="K4540" s="373">
        <v>-190939.46341393283</v>
      </c>
    </row>
    <row r="4541" spans="11:11">
      <c r="K4541" s="373">
        <v>2739901.6886859471</v>
      </c>
    </row>
    <row r="4542" spans="11:11">
      <c r="K4542" s="373">
        <v>1745718.7747956386</v>
      </c>
    </row>
    <row r="4543" spans="11:11">
      <c r="K4543" s="373">
        <v>751451.92942014267</v>
      </c>
    </row>
    <row r="4544" spans="11:11">
      <c r="K4544" s="373">
        <v>-343520.35338435625</v>
      </c>
    </row>
    <row r="4545" spans="11:11">
      <c r="K4545" s="373">
        <v>2167648.738785251</v>
      </c>
    </row>
    <row r="4546" spans="11:11">
      <c r="K4546" s="373">
        <v>349952.41147917905</v>
      </c>
    </row>
    <row r="4547" spans="11:11">
      <c r="K4547" s="373">
        <v>1551669.7960692036</v>
      </c>
    </row>
    <row r="4548" spans="11:11">
      <c r="K4548" s="373">
        <v>637754.99598661833</v>
      </c>
    </row>
    <row r="4549" spans="11:11">
      <c r="K4549" s="373">
        <v>-699881.24379433494</v>
      </c>
    </row>
    <row r="4550" spans="11:11">
      <c r="K4550" s="373">
        <v>-1298350.3943940268</v>
      </c>
    </row>
    <row r="4551" spans="11:11">
      <c r="K4551" s="373">
        <v>2630578.5707122441</v>
      </c>
    </row>
    <row r="4552" spans="11:11">
      <c r="K4552" s="373">
        <v>1535712.57934267</v>
      </c>
    </row>
    <row r="4553" spans="11:11">
      <c r="K4553" s="373">
        <v>1530721.1445567834</v>
      </c>
    </row>
    <row r="4554" spans="11:11">
      <c r="K4554" s="373">
        <v>2122821.6801314587</v>
      </c>
    </row>
    <row r="4555" spans="11:11">
      <c r="K4555" s="373">
        <v>731876.50956262439</v>
      </c>
    </row>
    <row r="4556" spans="11:11">
      <c r="K4556" s="373">
        <v>-724687.01159967016</v>
      </c>
    </row>
    <row r="4557" spans="11:11">
      <c r="K4557" s="373">
        <v>4955763.2061257027</v>
      </c>
    </row>
    <row r="4558" spans="11:11">
      <c r="K4558" s="373">
        <v>1925984.1575969842</v>
      </c>
    </row>
    <row r="4559" spans="11:11">
      <c r="K4559" s="373">
        <v>915205.20772397309</v>
      </c>
    </row>
    <row r="4560" spans="11:11">
      <c r="K4560" s="373">
        <v>-282576.79575185478</v>
      </c>
    </row>
    <row r="4561" spans="11:11">
      <c r="K4561" s="373">
        <v>1754820.8404916178</v>
      </c>
    </row>
    <row r="4562" spans="11:11">
      <c r="K4562" s="373">
        <v>-1253223.5501191248</v>
      </c>
    </row>
    <row r="4563" spans="11:11">
      <c r="K4563" s="373">
        <v>2166897.5580435945</v>
      </c>
    </row>
    <row r="4564" spans="11:11">
      <c r="K4564" s="373">
        <v>1340585.2722405947</v>
      </c>
    </row>
    <row r="4565" spans="11:11">
      <c r="K4565" s="373">
        <v>-449106.10624614265</v>
      </c>
    </row>
    <row r="4566" spans="11:11">
      <c r="K4566" s="373">
        <v>-1134894.1123164555</v>
      </c>
    </row>
    <row r="4567" spans="11:11">
      <c r="K4567" s="373">
        <v>2035094.1410090469</v>
      </c>
    </row>
    <row r="4568" spans="11:11">
      <c r="K4568" s="373">
        <v>2500823.1090282099</v>
      </c>
    </row>
    <row r="4569" spans="11:11">
      <c r="K4569" s="373">
        <v>1963725.6944809637</v>
      </c>
    </row>
    <row r="4570" spans="11:11">
      <c r="K4570" s="373">
        <v>-233713.54112128005</v>
      </c>
    </row>
    <row r="4571" spans="11:11">
      <c r="K4571" s="373">
        <v>2148542.5136594148</v>
      </c>
    </row>
    <row r="4572" spans="11:11">
      <c r="K4572" s="373">
        <v>941796.5844627528</v>
      </c>
    </row>
    <row r="4573" spans="11:11">
      <c r="K4573" s="373">
        <v>-1656978.9002607733</v>
      </c>
    </row>
    <row r="4574" spans="11:11">
      <c r="K4574" s="373">
        <v>-1857652.574668919</v>
      </c>
    </row>
    <row r="4575" spans="11:11">
      <c r="K4575" s="373">
        <v>-70724.116068429779</v>
      </c>
    </row>
    <row r="4576" spans="11:11">
      <c r="K4576" s="373">
        <v>-202436.59019082179</v>
      </c>
    </row>
    <row r="4577" spans="11:11">
      <c r="K4577" s="373">
        <v>2816815.3386801593</v>
      </c>
    </row>
    <row r="4578" spans="11:11">
      <c r="K4578" s="373">
        <v>-1350059.3626128046</v>
      </c>
    </row>
    <row r="4579" spans="11:11">
      <c r="K4579" s="373">
        <v>-1061098.2060516896</v>
      </c>
    </row>
    <row r="4580" spans="11:11">
      <c r="K4580" s="373">
        <v>303673.42476805579</v>
      </c>
    </row>
    <row r="4581" spans="11:11">
      <c r="K4581" s="373">
        <v>266379.06420725724</v>
      </c>
    </row>
    <row r="4582" spans="11:11">
      <c r="K4582" s="373">
        <v>1272494.7557446344</v>
      </c>
    </row>
    <row r="4583" spans="11:11">
      <c r="K4583" s="373">
        <v>-1090321.698769138</v>
      </c>
    </row>
    <row r="4584" spans="11:11">
      <c r="K4584" s="373">
        <v>-936127.71764997265</v>
      </c>
    </row>
    <row r="4585" spans="11:11">
      <c r="K4585" s="373">
        <v>2141403.6257661777</v>
      </c>
    </row>
    <row r="4586" spans="11:11">
      <c r="K4586" s="373">
        <v>25015.920165174408</v>
      </c>
    </row>
    <row r="4587" spans="11:11">
      <c r="K4587" s="373">
        <v>526658.45154749812</v>
      </c>
    </row>
    <row r="4588" spans="11:11">
      <c r="K4588" s="373">
        <v>-1688601.5630120588</v>
      </c>
    </row>
    <row r="4589" spans="11:11">
      <c r="K4589" s="373">
        <v>789010.52210619044</v>
      </c>
    </row>
    <row r="4590" spans="11:11">
      <c r="K4590" s="373">
        <v>3814469.9250157429</v>
      </c>
    </row>
    <row r="4591" spans="11:11">
      <c r="K4591" s="373">
        <v>1853232.8617060289</v>
      </c>
    </row>
    <row r="4592" spans="11:11">
      <c r="K4592" s="373">
        <v>306624.60614678427</v>
      </c>
    </row>
    <row r="4593" spans="11:11">
      <c r="K4593" s="373">
        <v>626970.57080960623</v>
      </c>
    </row>
    <row r="4594" spans="11:11">
      <c r="K4594" s="373">
        <v>823823.06674729264</v>
      </c>
    </row>
    <row r="4595" spans="11:11">
      <c r="K4595" s="373">
        <v>-221709.12899250328</v>
      </c>
    </row>
    <row r="4596" spans="11:11">
      <c r="K4596" s="373">
        <v>16150.575814162614</v>
      </c>
    </row>
    <row r="4597" spans="11:11">
      <c r="K4597" s="373">
        <v>-555458.28400232445</v>
      </c>
    </row>
    <row r="4598" spans="11:11">
      <c r="K4598" s="373">
        <v>563205.80708496482</v>
      </c>
    </row>
    <row r="4599" spans="11:11">
      <c r="K4599" s="373">
        <v>-432312.55367550999</v>
      </c>
    </row>
    <row r="4600" spans="11:11">
      <c r="K4600" s="373">
        <v>2031097.2951803228</v>
      </c>
    </row>
    <row r="4601" spans="11:11">
      <c r="K4601" s="373">
        <v>1490594.3610206891</v>
      </c>
    </row>
    <row r="4602" spans="11:11">
      <c r="K4602" s="373">
        <v>1675339.1867856018</v>
      </c>
    </row>
    <row r="4603" spans="11:11">
      <c r="K4603" s="373">
        <v>233266.40887138131</v>
      </c>
    </row>
    <row r="4604" spans="11:11">
      <c r="K4604" s="373">
        <v>633142.57983739511</v>
      </c>
    </row>
    <row r="4605" spans="11:11">
      <c r="K4605" s="373">
        <v>-2349491.7141727125</v>
      </c>
    </row>
    <row r="4606" spans="11:11">
      <c r="K4606" s="373">
        <v>-111354.48192361789</v>
      </c>
    </row>
    <row r="4607" spans="11:11">
      <c r="K4607" s="373">
        <v>4301772.8256205358</v>
      </c>
    </row>
    <row r="4608" spans="11:11">
      <c r="K4608" s="373">
        <v>-1651975.0127422321</v>
      </c>
    </row>
    <row r="4609" spans="11:11">
      <c r="K4609" s="373">
        <v>1650954.5963676672</v>
      </c>
    </row>
    <row r="4610" spans="11:11">
      <c r="K4610" s="373">
        <v>1178327.7245805517</v>
      </c>
    </row>
    <row r="4611" spans="11:11">
      <c r="K4611" s="373">
        <v>3169764.1447128421</v>
      </c>
    </row>
    <row r="4612" spans="11:11">
      <c r="K4612" s="373">
        <v>2864230.0721571511</v>
      </c>
    </row>
    <row r="4613" spans="11:11">
      <c r="K4613" s="373">
        <v>1028004.8245238184</v>
      </c>
    </row>
    <row r="4614" spans="11:11">
      <c r="K4614" s="373">
        <v>-2810109.8932826174</v>
      </c>
    </row>
    <row r="4615" spans="11:11">
      <c r="K4615" s="373">
        <v>2834420.6153445253</v>
      </c>
    </row>
    <row r="4616" spans="11:11">
      <c r="K4616" s="373">
        <v>-1577497.0484197536</v>
      </c>
    </row>
    <row r="4617" spans="11:11">
      <c r="K4617" s="373">
        <v>-866954.20141186274</v>
      </c>
    </row>
    <row r="4618" spans="11:11">
      <c r="K4618" s="373">
        <v>1413354.8566790216</v>
      </c>
    </row>
    <row r="4619" spans="11:11">
      <c r="K4619" s="373">
        <v>569062.73055641796</v>
      </c>
    </row>
    <row r="4620" spans="11:11">
      <c r="K4620" s="373">
        <v>1474764.3099977823</v>
      </c>
    </row>
    <row r="4621" spans="11:11">
      <c r="K4621" s="373">
        <v>-1765526.7631808806</v>
      </c>
    </row>
    <row r="4622" spans="11:11">
      <c r="K4622" s="373">
        <v>2638990.9514382146</v>
      </c>
    </row>
    <row r="4623" spans="11:11">
      <c r="K4623" s="373">
        <v>-342387.51924108574</v>
      </c>
    </row>
    <row r="4624" spans="11:11">
      <c r="K4624" s="373">
        <v>-1344516.4727669063</v>
      </c>
    </row>
    <row r="4625" spans="11:11">
      <c r="K4625" s="373">
        <v>261669.80105678178</v>
      </c>
    </row>
    <row r="4626" spans="11:11">
      <c r="K4626" s="373">
        <v>-1207947.0768753116</v>
      </c>
    </row>
    <row r="4627" spans="11:11">
      <c r="K4627" s="373">
        <v>1045154.9529997127</v>
      </c>
    </row>
    <row r="4628" spans="11:11">
      <c r="K4628" s="373">
        <v>-1406700.8250586507</v>
      </c>
    </row>
    <row r="4629" spans="11:11">
      <c r="K4629" s="373">
        <v>2055269.3331107481</v>
      </c>
    </row>
    <row r="4630" spans="11:11">
      <c r="K4630" s="373">
        <v>193765.5105697643</v>
      </c>
    </row>
    <row r="4631" spans="11:11">
      <c r="K4631" s="373">
        <v>-81372.202861400554</v>
      </c>
    </row>
    <row r="4632" spans="11:11">
      <c r="K4632" s="373">
        <v>1995069.4134543531</v>
      </c>
    </row>
    <row r="4633" spans="11:11">
      <c r="K4633" s="373">
        <v>1775759.2816410114</v>
      </c>
    </row>
    <row r="4634" spans="11:11">
      <c r="K4634" s="373">
        <v>1642596.827407473</v>
      </c>
    </row>
    <row r="4635" spans="11:11">
      <c r="K4635" s="373">
        <v>1660006.1354340792</v>
      </c>
    </row>
    <row r="4636" spans="11:11">
      <c r="K4636" s="373">
        <v>1100454.7868817786</v>
      </c>
    </row>
    <row r="4637" spans="11:11">
      <c r="K4637" s="373">
        <v>1084921.9166339731</v>
      </c>
    </row>
    <row r="4638" spans="11:11">
      <c r="K4638" s="373">
        <v>2162590.9915212737</v>
      </c>
    </row>
    <row r="4639" spans="11:11">
      <c r="K4639" s="373">
        <v>2030879.8565411291</v>
      </c>
    </row>
    <row r="4640" spans="11:11">
      <c r="K4640" s="373">
        <v>169275.9644732899</v>
      </c>
    </row>
    <row r="4641" spans="11:11">
      <c r="K4641" s="373">
        <v>3299133.5147773828</v>
      </c>
    </row>
    <row r="4642" spans="11:11">
      <c r="K4642" s="373">
        <v>519482.891701916</v>
      </c>
    </row>
    <row r="4643" spans="11:11">
      <c r="K4643" s="373">
        <v>-345389.40104216291</v>
      </c>
    </row>
    <row r="4644" spans="11:11">
      <c r="K4644" s="373">
        <v>2657852.4805620061</v>
      </c>
    </row>
    <row r="4645" spans="11:11">
      <c r="K4645" s="373">
        <v>1428882.4117296797</v>
      </c>
    </row>
    <row r="4646" spans="11:11">
      <c r="K4646" s="373">
        <v>4178303.6490118569</v>
      </c>
    </row>
    <row r="4647" spans="11:11">
      <c r="K4647" s="373">
        <v>-132957.87188038882</v>
      </c>
    </row>
    <row r="4648" spans="11:11">
      <c r="K4648" s="373">
        <v>685133.03935052664</v>
      </c>
    </row>
    <row r="4649" spans="11:11">
      <c r="K4649" s="373">
        <v>-1528988.6833890078</v>
      </c>
    </row>
    <row r="4650" spans="11:11">
      <c r="K4650" s="373">
        <v>119591.82714460418</v>
      </c>
    </row>
    <row r="4651" spans="11:11">
      <c r="K4651" s="373">
        <v>333381.56868158211</v>
      </c>
    </row>
    <row r="4652" spans="11:11">
      <c r="K4652" s="373">
        <v>-1140365.4125545679</v>
      </c>
    </row>
    <row r="4653" spans="11:11">
      <c r="K4653" s="373">
        <v>140589.13978645555</v>
      </c>
    </row>
    <row r="4654" spans="11:11">
      <c r="K4654" s="373">
        <v>-1142343.0120697727</v>
      </c>
    </row>
    <row r="4655" spans="11:11">
      <c r="K4655" s="373">
        <v>431899.31638311106</v>
      </c>
    </row>
    <row r="4656" spans="11:11">
      <c r="K4656" s="373">
        <v>783178.37750404212</v>
      </c>
    </row>
    <row r="4657" spans="11:11">
      <c r="K4657" s="373">
        <v>2252654.8413213985</v>
      </c>
    </row>
    <row r="4658" spans="11:11">
      <c r="K4658" s="373">
        <v>1903201.6982751356</v>
      </c>
    </row>
    <row r="4659" spans="11:11">
      <c r="K4659" s="373">
        <v>2817391.800604335</v>
      </c>
    </row>
    <row r="4660" spans="11:11">
      <c r="K4660" s="373">
        <v>1077316.4818556288</v>
      </c>
    </row>
    <row r="4661" spans="11:11">
      <c r="K4661" s="373">
        <v>393136.77897384367</v>
      </c>
    </row>
    <row r="4662" spans="11:11">
      <c r="K4662" s="373">
        <v>1955592.1600508674</v>
      </c>
    </row>
    <row r="4663" spans="11:11">
      <c r="K4663" s="373">
        <v>987156.75404679426</v>
      </c>
    </row>
    <row r="4664" spans="11:11">
      <c r="K4664" s="373">
        <v>464678.4995113397</v>
      </c>
    </row>
    <row r="4665" spans="11:11">
      <c r="K4665" s="373">
        <v>-1276995.9372647475</v>
      </c>
    </row>
    <row r="4666" spans="11:11">
      <c r="K4666" s="373">
        <v>1781754.8258246209</v>
      </c>
    </row>
    <row r="4667" spans="11:11">
      <c r="K4667" s="373">
        <v>-218875.41330427397</v>
      </c>
    </row>
    <row r="4668" spans="11:11">
      <c r="K4668" s="373">
        <v>-1532947.4001473675</v>
      </c>
    </row>
    <row r="4669" spans="11:11">
      <c r="K4669" s="373">
        <v>2597257.5738654369</v>
      </c>
    </row>
    <row r="4670" spans="11:11">
      <c r="K4670" s="373">
        <v>1567259.0675144803</v>
      </c>
    </row>
    <row r="4671" spans="11:11">
      <c r="K4671" s="373">
        <v>3515283.478257508</v>
      </c>
    </row>
    <row r="4672" spans="11:11">
      <c r="K4672" s="373">
        <v>1113473.5412214755</v>
      </c>
    </row>
    <row r="4673" spans="11:11">
      <c r="K4673" s="373">
        <v>-486072.59068750311</v>
      </c>
    </row>
    <row r="4674" spans="11:11">
      <c r="K4674" s="373">
        <v>-1573098.6107441422</v>
      </c>
    </row>
    <row r="4675" spans="11:11">
      <c r="K4675" s="373">
        <v>414758.2495703781</v>
      </c>
    </row>
    <row r="4676" spans="11:11">
      <c r="K4676" s="373">
        <v>758782.16213770187</v>
      </c>
    </row>
    <row r="4677" spans="11:11">
      <c r="K4677" s="373">
        <v>-160553.22078855382</v>
      </c>
    </row>
    <row r="4678" spans="11:11">
      <c r="K4678" s="373">
        <v>-846776.59054636478</v>
      </c>
    </row>
    <row r="4679" spans="11:11">
      <c r="K4679" s="373">
        <v>1864499.9064250716</v>
      </c>
    </row>
    <row r="4680" spans="11:11">
      <c r="K4680" s="373">
        <v>2428333.2516974956</v>
      </c>
    </row>
    <row r="4681" spans="11:11">
      <c r="K4681" s="373">
        <v>-468526.30718479771</v>
      </c>
    </row>
    <row r="4682" spans="11:11">
      <c r="K4682" s="373">
        <v>27784.233500746079</v>
      </c>
    </row>
    <row r="4683" spans="11:11">
      <c r="K4683" s="373">
        <v>732138.33673751797</v>
      </c>
    </row>
    <row r="4684" spans="11:11">
      <c r="K4684" s="373">
        <v>-2479396.3319333373</v>
      </c>
    </row>
    <row r="4685" spans="11:11">
      <c r="K4685" s="373">
        <v>1039072.5947215871</v>
      </c>
    </row>
    <row r="4686" spans="11:11">
      <c r="K4686" s="373">
        <v>88436.656743584666</v>
      </c>
    </row>
    <row r="4687" spans="11:11">
      <c r="K4687" s="373">
        <v>207898.41506599006</v>
      </c>
    </row>
    <row r="4688" spans="11:11">
      <c r="K4688" s="373">
        <v>1828825.4098510782</v>
      </c>
    </row>
    <row r="4689" spans="11:11">
      <c r="K4689" s="373">
        <v>-521212.02123429812</v>
      </c>
    </row>
    <row r="4690" spans="11:11">
      <c r="K4690" s="373">
        <v>1505091.9035973058</v>
      </c>
    </row>
    <row r="4691" spans="11:11">
      <c r="K4691" s="373">
        <v>-174873.4244601028</v>
      </c>
    </row>
    <row r="4692" spans="11:11">
      <c r="K4692" s="373">
        <v>2589734.1923490018</v>
      </c>
    </row>
    <row r="4693" spans="11:11">
      <c r="K4693" s="373">
        <v>-143064.45829555811</v>
      </c>
    </row>
    <row r="4694" spans="11:11">
      <c r="K4694" s="373">
        <v>5729.3678854641039</v>
      </c>
    </row>
    <row r="4695" spans="11:11">
      <c r="K4695" s="373">
        <v>-1235844.8602733002</v>
      </c>
    </row>
    <row r="4696" spans="11:11">
      <c r="K4696" s="373">
        <v>1746788.7731140715</v>
      </c>
    </row>
    <row r="4697" spans="11:11">
      <c r="K4697" s="373">
        <v>963422.20388669916</v>
      </c>
    </row>
    <row r="4698" spans="11:11">
      <c r="K4698" s="373">
        <v>1962898.5973039779</v>
      </c>
    </row>
    <row r="4699" spans="11:11">
      <c r="K4699" s="373">
        <v>-785384.76314980886</v>
      </c>
    </row>
    <row r="4700" spans="11:11">
      <c r="K4700" s="373">
        <v>-2042740.4213253693</v>
      </c>
    </row>
    <row r="4701" spans="11:11">
      <c r="K4701" s="373">
        <v>486087.28693622374</v>
      </c>
    </row>
    <row r="4702" spans="11:11">
      <c r="K4702" s="373">
        <v>2056140.135367308</v>
      </c>
    </row>
    <row r="4703" spans="11:11">
      <c r="K4703" s="373">
        <v>1531350.5376546027</v>
      </c>
    </row>
    <row r="4704" spans="11:11">
      <c r="K4704" s="373">
        <v>1968071.1070314406</v>
      </c>
    </row>
    <row r="4705" spans="11:11">
      <c r="K4705" s="373">
        <v>511029.22643604618</v>
      </c>
    </row>
    <row r="4706" spans="11:11">
      <c r="K4706" s="373">
        <v>-1363453.71241865</v>
      </c>
    </row>
    <row r="4707" spans="11:11">
      <c r="K4707" s="373">
        <v>-1300141.6576018056</v>
      </c>
    </row>
    <row r="4708" spans="11:11">
      <c r="K4708" s="373">
        <v>1594203.1136722516</v>
      </c>
    </row>
    <row r="4709" spans="11:11">
      <c r="K4709" s="373">
        <v>907803.73359847418</v>
      </c>
    </row>
    <row r="4710" spans="11:11">
      <c r="K4710" s="373">
        <v>1232621.4845198446</v>
      </c>
    </row>
    <row r="4711" spans="11:11">
      <c r="K4711" s="373">
        <v>591903.25734024099</v>
      </c>
    </row>
    <row r="4712" spans="11:11">
      <c r="K4712" s="373">
        <v>-1860714.2667838885</v>
      </c>
    </row>
    <row r="4713" spans="11:11">
      <c r="K4713" s="373">
        <v>2383085.8624638766</v>
      </c>
    </row>
    <row r="4714" spans="11:11">
      <c r="K4714" s="373">
        <v>936103.77270122455</v>
      </c>
    </row>
    <row r="4715" spans="11:11">
      <c r="K4715" s="373">
        <v>1291611.1831541399</v>
      </c>
    </row>
    <row r="4716" spans="11:11">
      <c r="K4716" s="373">
        <v>749528.34649513871</v>
      </c>
    </row>
    <row r="4717" spans="11:11">
      <c r="K4717" s="373">
        <v>1913408.6872893202</v>
      </c>
    </row>
    <row r="4718" spans="11:11">
      <c r="K4718" s="373">
        <v>935001.27835030179</v>
      </c>
    </row>
    <row r="4719" spans="11:11">
      <c r="K4719" s="373">
        <v>237429.39317263779</v>
      </c>
    </row>
    <row r="4720" spans="11:11">
      <c r="K4720" s="373">
        <v>2614463.3173612077</v>
      </c>
    </row>
    <row r="4721" spans="11:11">
      <c r="K4721" s="373">
        <v>887980.48609734024</v>
      </c>
    </row>
    <row r="4722" spans="11:11">
      <c r="K4722" s="373">
        <v>932037.2607206509</v>
      </c>
    </row>
    <row r="4723" spans="11:11">
      <c r="K4723" s="373">
        <v>123962.2611790346</v>
      </c>
    </row>
    <row r="4724" spans="11:11">
      <c r="K4724" s="373">
        <v>2880492.3317414792</v>
      </c>
    </row>
    <row r="4725" spans="11:11">
      <c r="K4725" s="373">
        <v>646641.64697220665</v>
      </c>
    </row>
    <row r="4726" spans="11:11">
      <c r="K4726" s="373">
        <v>-113835.86635328527</v>
      </c>
    </row>
    <row r="4727" spans="11:11">
      <c r="K4727" s="373">
        <v>-147394.72255503479</v>
      </c>
    </row>
    <row r="4728" spans="11:11">
      <c r="K4728" s="373">
        <v>274187.98842762108</v>
      </c>
    </row>
    <row r="4729" spans="11:11">
      <c r="K4729" s="373">
        <v>4573381.196852779</v>
      </c>
    </row>
    <row r="4730" spans="11:11">
      <c r="K4730" s="373">
        <v>522506.70708342711</v>
      </c>
    </row>
    <row r="4731" spans="11:11">
      <c r="K4731" s="373">
        <v>1185359.0844172568</v>
      </c>
    </row>
    <row r="4732" spans="11:11">
      <c r="K4732" s="373">
        <v>276872.8387163172</v>
      </c>
    </row>
    <row r="4733" spans="11:11">
      <c r="K4733" s="373">
        <v>-1723568.6158872235</v>
      </c>
    </row>
    <row r="4734" spans="11:11">
      <c r="K4734" s="373">
        <v>-1188754.8870788622</v>
      </c>
    </row>
    <row r="4735" spans="11:11">
      <c r="K4735" s="373">
        <v>-1094851.9841269855</v>
      </c>
    </row>
    <row r="4736" spans="11:11">
      <c r="K4736" s="373">
        <v>931918.43014286575</v>
      </c>
    </row>
    <row r="4737" spans="11:11">
      <c r="K4737" s="373">
        <v>1015821.1718623803</v>
      </c>
    </row>
    <row r="4738" spans="11:11">
      <c r="K4738" s="373">
        <v>256570.61990771513</v>
      </c>
    </row>
    <row r="4739" spans="11:11">
      <c r="K4739" s="373">
        <v>1776158.6811361962</v>
      </c>
    </row>
    <row r="4740" spans="11:11">
      <c r="K4740" s="373">
        <v>3171654.9797794698</v>
      </c>
    </row>
    <row r="4741" spans="11:11">
      <c r="K4741" s="373">
        <v>2996316.3512067311</v>
      </c>
    </row>
    <row r="4742" spans="11:11">
      <c r="K4742" s="373">
        <v>504861.93870508927</v>
      </c>
    </row>
    <row r="4743" spans="11:11">
      <c r="K4743" s="373">
        <v>-735013.15000000666</v>
      </c>
    </row>
    <row r="4744" spans="11:11">
      <c r="K4744" s="373">
        <v>-849741.92906256055</v>
      </c>
    </row>
    <row r="4745" spans="11:11">
      <c r="K4745" s="373">
        <v>-664572.56517104269</v>
      </c>
    </row>
    <row r="4746" spans="11:11">
      <c r="K4746" s="373">
        <v>-1673966.3344068599</v>
      </c>
    </row>
    <row r="4747" spans="11:11">
      <c r="K4747" s="373">
        <v>1414045.718264384</v>
      </c>
    </row>
    <row r="4748" spans="11:11">
      <c r="K4748" s="373">
        <v>2942058.5115168234</v>
      </c>
    </row>
    <row r="4749" spans="11:11">
      <c r="K4749" s="373">
        <v>1112806.1865924194</v>
      </c>
    </row>
    <row r="4750" spans="11:11">
      <c r="K4750" s="373">
        <v>680803.20612630504</v>
      </c>
    </row>
    <row r="4751" spans="11:11">
      <c r="K4751" s="373">
        <v>-1791326.5047960731</v>
      </c>
    </row>
    <row r="4752" spans="11:11">
      <c r="K4752" s="373">
        <v>2683195.2875777055</v>
      </c>
    </row>
    <row r="4753" spans="11:11">
      <c r="K4753" s="373">
        <v>992744.36532887793</v>
      </c>
    </row>
    <row r="4754" spans="11:11">
      <c r="K4754" s="373">
        <v>2463919.7450553598</v>
      </c>
    </row>
    <row r="4755" spans="11:11">
      <c r="K4755" s="373">
        <v>-1852769.6969074304</v>
      </c>
    </row>
    <row r="4756" spans="11:11">
      <c r="K4756" s="373">
        <v>-134016.44846601272</v>
      </c>
    </row>
    <row r="4757" spans="11:11">
      <c r="K4757" s="373">
        <v>-49955.321869383333</v>
      </c>
    </row>
    <row r="4758" spans="11:11">
      <c r="K4758" s="373">
        <v>-610600.60843537049</v>
      </c>
    </row>
    <row r="4759" spans="11:11">
      <c r="K4759" s="373">
        <v>2381881.7399240527</v>
      </c>
    </row>
    <row r="4760" spans="11:11">
      <c r="K4760" s="373">
        <v>1890743.5718845034</v>
      </c>
    </row>
    <row r="4761" spans="11:11">
      <c r="K4761" s="373">
        <v>-1168903.4019763358</v>
      </c>
    </row>
    <row r="4762" spans="11:11">
      <c r="K4762" s="373">
        <v>291668.81212973455</v>
      </c>
    </row>
    <row r="4763" spans="11:11">
      <c r="K4763" s="373">
        <v>-792228.89159837621</v>
      </c>
    </row>
    <row r="4764" spans="11:11">
      <c r="K4764" s="373">
        <v>-1489514.1034086696</v>
      </c>
    </row>
    <row r="4765" spans="11:11">
      <c r="K4765" s="373">
        <v>2063804.1031226756</v>
      </c>
    </row>
    <row r="4766" spans="11:11">
      <c r="K4766" s="373">
        <v>1391548.4023892919</v>
      </c>
    </row>
    <row r="4767" spans="11:11">
      <c r="K4767" s="373">
        <v>1776133.7642583845</v>
      </c>
    </row>
    <row r="4768" spans="11:11">
      <c r="K4768" s="373">
        <v>-530874.83306514379</v>
      </c>
    </row>
    <row r="4769" spans="11:11">
      <c r="K4769" s="373">
        <v>-983476.13475656963</v>
      </c>
    </row>
    <row r="4770" spans="11:11">
      <c r="K4770" s="373">
        <v>-2088385.7748105028</v>
      </c>
    </row>
    <row r="4771" spans="11:11">
      <c r="K4771" s="373">
        <v>2523766.6771505009</v>
      </c>
    </row>
    <row r="4772" spans="11:11">
      <c r="K4772" s="373">
        <v>-794212.96311108593</v>
      </c>
    </row>
    <row r="4773" spans="11:11">
      <c r="K4773" s="373">
        <v>-612651.97268366849</v>
      </c>
    </row>
    <row r="4774" spans="11:11">
      <c r="K4774" s="373">
        <v>-663118.46518667415</v>
      </c>
    </row>
    <row r="4775" spans="11:11">
      <c r="K4775" s="373">
        <v>1021017.7800972539</v>
      </c>
    </row>
    <row r="4776" spans="11:11">
      <c r="K4776" s="373">
        <v>1654392.6141923631</v>
      </c>
    </row>
    <row r="4777" spans="11:11">
      <c r="K4777" s="373">
        <v>472103.94096087571</v>
      </c>
    </row>
    <row r="4778" spans="11:11">
      <c r="K4778" s="373">
        <v>-917614.44659214641</v>
      </c>
    </row>
    <row r="4779" spans="11:11">
      <c r="K4779" s="373">
        <v>-345493.62666530185</v>
      </c>
    </row>
    <row r="4780" spans="11:11">
      <c r="K4780" s="373">
        <v>2057545.8020052093</v>
      </c>
    </row>
    <row r="4781" spans="11:11">
      <c r="K4781" s="373">
        <v>-991937.33051646117</v>
      </c>
    </row>
    <row r="4782" spans="11:11">
      <c r="K4782" s="373">
        <v>1043715.5221366065</v>
      </c>
    </row>
    <row r="4783" spans="11:11">
      <c r="K4783" s="373">
        <v>1546315.9598082884</v>
      </c>
    </row>
    <row r="4784" spans="11:11">
      <c r="K4784" s="373">
        <v>2995341.9939847467</v>
      </c>
    </row>
    <row r="4785" spans="11:11">
      <c r="K4785" s="373">
        <v>1708639.158271576</v>
      </c>
    </row>
    <row r="4786" spans="11:11">
      <c r="K4786" s="373">
        <v>2841409.1905412478</v>
      </c>
    </row>
    <row r="4787" spans="11:11">
      <c r="K4787" s="373">
        <v>1703017.642813992</v>
      </c>
    </row>
    <row r="4788" spans="11:11">
      <c r="K4788" s="373">
        <v>-1840410.2941677729</v>
      </c>
    </row>
    <row r="4789" spans="11:11">
      <c r="K4789" s="373">
        <v>258408.22863491368</v>
      </c>
    </row>
    <row r="4790" spans="11:11">
      <c r="K4790" s="373">
        <v>-142839.08456476103</v>
      </c>
    </row>
    <row r="4791" spans="11:11">
      <c r="K4791" s="373">
        <v>2963923.9106073957</v>
      </c>
    </row>
    <row r="4792" spans="11:11">
      <c r="K4792" s="373">
        <v>1577987.6872946715</v>
      </c>
    </row>
    <row r="4793" spans="11:11">
      <c r="K4793" s="373">
        <v>-1045372.2303266723</v>
      </c>
    </row>
    <row r="4794" spans="11:11">
      <c r="K4794" s="373">
        <v>2837130.7375340164</v>
      </c>
    </row>
    <row r="4795" spans="11:11">
      <c r="K4795" s="373">
        <v>-247022.55238722777</v>
      </c>
    </row>
    <row r="4796" spans="11:11">
      <c r="K4796" s="373">
        <v>790497.77558393148</v>
      </c>
    </row>
    <row r="4797" spans="11:11">
      <c r="K4797" s="373">
        <v>2627454.5139641212</v>
      </c>
    </row>
    <row r="4798" spans="11:11">
      <c r="K4798" s="373">
        <v>482592.5932629616</v>
      </c>
    </row>
    <row r="4799" spans="11:11">
      <c r="K4799" s="373">
        <v>-1007626.9283486418</v>
      </c>
    </row>
    <row r="4800" spans="11:11">
      <c r="K4800" s="373">
        <v>-389036.58752708347</v>
      </c>
    </row>
    <row r="4801" spans="11:11">
      <c r="K4801" s="373">
        <v>1841377.5197847185</v>
      </c>
    </row>
    <row r="4802" spans="11:11">
      <c r="K4802" s="373">
        <v>2862153.9595607221</v>
      </c>
    </row>
    <row r="4803" spans="11:11">
      <c r="K4803" s="373">
        <v>-372024.85664180433</v>
      </c>
    </row>
    <row r="4804" spans="11:11">
      <c r="K4804" s="373">
        <v>-1731313.7413985354</v>
      </c>
    </row>
    <row r="4805" spans="11:11">
      <c r="K4805" s="373">
        <v>-1792507.7249867166</v>
      </c>
    </row>
    <row r="4806" spans="11:11">
      <c r="K4806" s="373">
        <v>-277972.81551345019</v>
      </c>
    </row>
    <row r="4807" spans="11:11">
      <c r="K4807" s="373">
        <v>-1074192.8451131382</v>
      </c>
    </row>
    <row r="4808" spans="11:11">
      <c r="K4808" s="373">
        <v>349640.29720429028</v>
      </c>
    </row>
    <row r="4809" spans="11:11">
      <c r="K4809" s="373">
        <v>-140000.45760442456</v>
      </c>
    </row>
    <row r="4810" spans="11:11">
      <c r="K4810" s="373">
        <v>366307.2393457687</v>
      </c>
    </row>
    <row r="4811" spans="11:11">
      <c r="K4811" s="373">
        <v>-562610.26912479289</v>
      </c>
    </row>
    <row r="4812" spans="11:11">
      <c r="K4812" s="373">
        <v>-770291.41526674374</v>
      </c>
    </row>
    <row r="4813" spans="11:11">
      <c r="K4813" s="373">
        <v>-1732452.6646302096</v>
      </c>
    </row>
    <row r="4814" spans="11:11">
      <c r="K4814" s="373">
        <v>734841.47043528664</v>
      </c>
    </row>
    <row r="4815" spans="11:11">
      <c r="K4815" s="373">
        <v>490933.26157240896</v>
      </c>
    </row>
    <row r="4816" spans="11:11">
      <c r="K4816" s="373">
        <v>1398726.1229212445</v>
      </c>
    </row>
    <row r="4817" spans="11:11">
      <c r="K4817" s="373">
        <v>544914.87450803607</v>
      </c>
    </row>
    <row r="4818" spans="11:11">
      <c r="K4818" s="373">
        <v>198035.49314535712</v>
      </c>
    </row>
    <row r="4819" spans="11:11">
      <c r="K4819" s="373">
        <v>1785134.9318133744</v>
      </c>
    </row>
    <row r="4820" spans="11:11">
      <c r="K4820" s="373">
        <v>-1240188.8583649974</v>
      </c>
    </row>
    <row r="4821" spans="11:11">
      <c r="K4821" s="373">
        <v>-1502181.5507994811</v>
      </c>
    </row>
    <row r="4822" spans="11:11">
      <c r="K4822" s="373">
        <v>2426302.0656507835</v>
      </c>
    </row>
    <row r="4823" spans="11:11">
      <c r="K4823" s="373">
        <v>265301.29462420335</v>
      </c>
    </row>
    <row r="4824" spans="11:11">
      <c r="K4824" s="373">
        <v>2264410.2759543955</v>
      </c>
    </row>
    <row r="4825" spans="11:11">
      <c r="K4825" s="373">
        <v>-259335.70849936805</v>
      </c>
    </row>
    <row r="4826" spans="11:11">
      <c r="K4826" s="373">
        <v>2320947.0947875278</v>
      </c>
    </row>
    <row r="4827" spans="11:11">
      <c r="K4827" s="373">
        <v>-639746.13876864861</v>
      </c>
    </row>
    <row r="4828" spans="11:11">
      <c r="K4828" s="373">
        <v>1355172.0855229667</v>
      </c>
    </row>
    <row r="4829" spans="11:11">
      <c r="K4829" s="373">
        <v>293458.89302653749</v>
      </c>
    </row>
    <row r="4830" spans="11:11">
      <c r="K4830" s="373">
        <v>981872.15628330712</v>
      </c>
    </row>
    <row r="4831" spans="11:11">
      <c r="K4831" s="373">
        <v>-2302924.5822646245</v>
      </c>
    </row>
    <row r="4832" spans="11:11">
      <c r="K4832" s="373">
        <v>498850.36575479736</v>
      </c>
    </row>
    <row r="4833" spans="11:11">
      <c r="K4833" s="373">
        <v>-1282250.3709510248</v>
      </c>
    </row>
    <row r="4834" spans="11:11">
      <c r="K4834" s="373">
        <v>-2877287.3156494703</v>
      </c>
    </row>
    <row r="4835" spans="11:11">
      <c r="K4835" s="373">
        <v>-52896.654653244419</v>
      </c>
    </row>
    <row r="4836" spans="11:11">
      <c r="K4836" s="373">
        <v>-1026544.5737263719</v>
      </c>
    </row>
    <row r="4837" spans="11:11">
      <c r="K4837" s="373">
        <v>-1898334.9213404702</v>
      </c>
    </row>
    <row r="4838" spans="11:11">
      <c r="K4838" s="373">
        <v>-269688.52949570585</v>
      </c>
    </row>
    <row r="4839" spans="11:11">
      <c r="K4839" s="373">
        <v>1241398.9733784364</v>
      </c>
    </row>
    <row r="4840" spans="11:11">
      <c r="K4840" s="373">
        <v>2683674.0826970022</v>
      </c>
    </row>
    <row r="4841" spans="11:11">
      <c r="K4841" s="373">
        <v>487844.15878197551</v>
      </c>
    </row>
    <row r="4842" spans="11:11">
      <c r="K4842" s="373">
        <v>553660.1836615873</v>
      </c>
    </row>
    <row r="4843" spans="11:11">
      <c r="K4843" s="373">
        <v>-1888316.4871372669</v>
      </c>
    </row>
    <row r="4844" spans="11:11">
      <c r="K4844" s="373">
        <v>68416.752615877427</v>
      </c>
    </row>
    <row r="4845" spans="11:11">
      <c r="K4845" s="373">
        <v>574789.90579105983</v>
      </c>
    </row>
    <row r="4846" spans="11:11">
      <c r="K4846" s="373">
        <v>1585645.1750378062</v>
      </c>
    </row>
    <row r="4847" spans="11:11">
      <c r="K4847" s="373">
        <v>-1199056.7743314751</v>
      </c>
    </row>
    <row r="4848" spans="11:11">
      <c r="K4848" s="373">
        <v>406863.29045490129</v>
      </c>
    </row>
    <row r="4849" spans="11:11">
      <c r="K4849" s="373">
        <v>508596.19257379416</v>
      </c>
    </row>
    <row r="4850" spans="11:11">
      <c r="K4850" s="373">
        <v>1224013.0016055314</v>
      </c>
    </row>
    <row r="4851" spans="11:11">
      <c r="K4851" s="373">
        <v>1503100.3792510501</v>
      </c>
    </row>
    <row r="4852" spans="11:11">
      <c r="K4852" s="373">
        <v>2923974.9573549172</v>
      </c>
    </row>
    <row r="4853" spans="11:11">
      <c r="K4853" s="373">
        <v>1656265.4976450957</v>
      </c>
    </row>
    <row r="4854" spans="11:11">
      <c r="K4854" s="373">
        <v>2838247.1042955108</v>
      </c>
    </row>
    <row r="4855" spans="11:11">
      <c r="K4855" s="373">
        <v>1949595.1302788237</v>
      </c>
    </row>
    <row r="4856" spans="11:11">
      <c r="K4856" s="373">
        <v>-1897491.7528355161</v>
      </c>
    </row>
    <row r="4857" spans="11:11">
      <c r="K4857" s="373">
        <v>-1897790.859713604</v>
      </c>
    </row>
    <row r="4858" spans="11:11">
      <c r="K4858" s="373">
        <v>-1572498.4753255101</v>
      </c>
    </row>
    <row r="4859" spans="11:11">
      <c r="K4859" s="373">
        <v>-346589.75197186926</v>
      </c>
    </row>
    <row r="4860" spans="11:11">
      <c r="K4860" s="373">
        <v>-2114343.2892880961</v>
      </c>
    </row>
    <row r="4861" spans="11:11">
      <c r="K4861" s="373">
        <v>205182.47870725137</v>
      </c>
    </row>
    <row r="4862" spans="11:11">
      <c r="K4862" s="373">
        <v>2700012.8160565877</v>
      </c>
    </row>
    <row r="4863" spans="11:11">
      <c r="K4863" s="373">
        <v>4970665.2788922042</v>
      </c>
    </row>
    <row r="4864" spans="11:11">
      <c r="K4864" s="373">
        <v>-254855.049051726</v>
      </c>
    </row>
    <row r="4865" spans="11:11">
      <c r="K4865" s="373">
        <v>2320869.585986427</v>
      </c>
    </row>
    <row r="4866" spans="11:11">
      <c r="K4866" s="373">
        <v>-445539.78118105186</v>
      </c>
    </row>
    <row r="4867" spans="11:11">
      <c r="K4867" s="373">
        <v>786477.07215801277</v>
      </c>
    </row>
    <row r="4868" spans="11:11">
      <c r="K4868" s="373">
        <v>1834177.3689845686</v>
      </c>
    </row>
    <row r="4869" spans="11:11">
      <c r="K4869" s="373">
        <v>858973.29952287418</v>
      </c>
    </row>
    <row r="4870" spans="11:11">
      <c r="K4870" s="373">
        <v>2121556.1186334845</v>
      </c>
    </row>
    <row r="4871" spans="11:11">
      <c r="K4871" s="373">
        <v>2998748.3261146666</v>
      </c>
    </row>
    <row r="4872" spans="11:11">
      <c r="K4872" s="373">
        <v>-559485.94151628297</v>
      </c>
    </row>
    <row r="4873" spans="11:11">
      <c r="K4873" s="373">
        <v>3676113.0185890412</v>
      </c>
    </row>
    <row r="4874" spans="11:11">
      <c r="K4874" s="373">
        <v>-237716.31530025834</v>
      </c>
    </row>
    <row r="4875" spans="11:11">
      <c r="K4875" s="373">
        <v>295028.07841068413</v>
      </c>
    </row>
    <row r="4876" spans="11:11">
      <c r="K4876" s="373">
        <v>411084.7860990949</v>
      </c>
    </row>
    <row r="4877" spans="11:11">
      <c r="K4877" s="373">
        <v>-358713.44180596573</v>
      </c>
    </row>
    <row r="4878" spans="11:11">
      <c r="K4878" s="373">
        <v>330466.22871312802</v>
      </c>
    </row>
    <row r="4879" spans="11:11">
      <c r="K4879" s="373">
        <v>936307.34548633522</v>
      </c>
    </row>
    <row r="4880" spans="11:11">
      <c r="K4880" s="373">
        <v>-551358.0600580991</v>
      </c>
    </row>
    <row r="4881" spans="11:11">
      <c r="K4881" s="373">
        <v>-1793189.134142509</v>
      </c>
    </row>
    <row r="4882" spans="11:11">
      <c r="K4882" s="373">
        <v>283406.75511827483</v>
      </c>
    </row>
    <row r="4883" spans="11:11">
      <c r="K4883" s="373">
        <v>449977.19225638756</v>
      </c>
    </row>
    <row r="4884" spans="11:11">
      <c r="K4884" s="373">
        <v>1385643.5262722636</v>
      </c>
    </row>
    <row r="4885" spans="11:11">
      <c r="K4885" s="373">
        <v>-28381.974092843244</v>
      </c>
    </row>
    <row r="4886" spans="11:11">
      <c r="K4886" s="373">
        <v>-267498.14886537008</v>
      </c>
    </row>
    <row r="4887" spans="11:11">
      <c r="K4887" s="373">
        <v>1369348.1892028602</v>
      </c>
    </row>
    <row r="4888" spans="11:11">
      <c r="K4888" s="373">
        <v>-1345714.0157243877</v>
      </c>
    </row>
    <row r="4889" spans="11:11">
      <c r="K4889" s="373">
        <v>1361158.7944322943</v>
      </c>
    </row>
    <row r="4890" spans="11:11">
      <c r="K4890" s="373">
        <v>26147.2821837503</v>
      </c>
    </row>
    <row r="4891" spans="11:11">
      <c r="K4891" s="373">
        <v>1661504.9836458282</v>
      </c>
    </row>
    <row r="4892" spans="11:11">
      <c r="K4892" s="373">
        <v>2669886.1863981513</v>
      </c>
    </row>
    <row r="4893" spans="11:11">
      <c r="K4893" s="373">
        <v>-42539.527714892058</v>
      </c>
    </row>
    <row r="4894" spans="11:11">
      <c r="K4894" s="373">
        <v>1689796.9096828264</v>
      </c>
    </row>
    <row r="4895" spans="11:11">
      <c r="K4895" s="373">
        <v>-667678.57714399497</v>
      </c>
    </row>
    <row r="4896" spans="11:11">
      <c r="K4896" s="373">
        <v>1312207.9156682862</v>
      </c>
    </row>
    <row r="4897" spans="11:11">
      <c r="K4897" s="373">
        <v>258807.55732812639</v>
      </c>
    </row>
    <row r="4898" spans="11:11">
      <c r="K4898" s="373">
        <v>1637489.9402490037</v>
      </c>
    </row>
    <row r="4899" spans="11:11">
      <c r="K4899" s="373">
        <v>3144623.1647672271</v>
      </c>
    </row>
    <row r="4900" spans="11:11">
      <c r="K4900" s="373">
        <v>-162353.29861366889</v>
      </c>
    </row>
    <row r="4901" spans="11:11">
      <c r="K4901" s="373">
        <v>697520.89759763819</v>
      </c>
    </row>
    <row r="4902" spans="11:11">
      <c r="K4902" s="373">
        <v>1507934.4759802476</v>
      </c>
    </row>
    <row r="4903" spans="11:11">
      <c r="K4903" s="373">
        <v>232987.79925610987</v>
      </c>
    </row>
    <row r="4904" spans="11:11">
      <c r="K4904" s="373">
        <v>501597.48857940128</v>
      </c>
    </row>
    <row r="4905" spans="11:11">
      <c r="K4905" s="373">
        <v>1330678.8666671703</v>
      </c>
    </row>
    <row r="4906" spans="11:11">
      <c r="K4906" s="373">
        <v>829303.20319970115</v>
      </c>
    </row>
    <row r="4907" spans="11:11">
      <c r="K4907" s="373">
        <v>1644448.9210772358</v>
      </c>
    </row>
    <row r="4908" spans="11:11">
      <c r="K4908" s="373">
        <v>1785927.059472312</v>
      </c>
    </row>
    <row r="4909" spans="11:11">
      <c r="K4909" s="373">
        <v>423877.35833652574</v>
      </c>
    </row>
    <row r="4910" spans="11:11">
      <c r="K4910" s="373">
        <v>4268124.9814005215</v>
      </c>
    </row>
    <row r="4911" spans="11:11">
      <c r="K4911" s="373">
        <v>-347760.19048966258</v>
      </c>
    </row>
    <row r="4912" spans="11:11">
      <c r="K4912" s="373">
        <v>1404271.4554273288</v>
      </c>
    </row>
    <row r="4913" spans="11:11">
      <c r="K4913" s="373">
        <v>1962209.5067808835</v>
      </c>
    </row>
    <row r="4914" spans="11:11">
      <c r="K4914" s="373">
        <v>-338351.54947838839</v>
      </c>
    </row>
    <row r="4915" spans="11:11">
      <c r="K4915" s="373">
        <v>-197678.67919255071</v>
      </c>
    </row>
    <row r="4916" spans="11:11">
      <c r="K4916" s="373">
        <v>2303310.8728457941</v>
      </c>
    </row>
    <row r="4917" spans="11:11">
      <c r="K4917" s="373">
        <v>-547590.65236648708</v>
      </c>
    </row>
    <row r="4918" spans="11:11">
      <c r="K4918" s="373">
        <v>-1610682.5484769843</v>
      </c>
    </row>
    <row r="4919" spans="11:11">
      <c r="K4919" s="373">
        <v>1574559.8140316794</v>
      </c>
    </row>
    <row r="4920" spans="11:11">
      <c r="K4920" s="373">
        <v>-1108894.3045910057</v>
      </c>
    </row>
    <row r="4921" spans="11:11">
      <c r="K4921" s="373">
        <v>-745257.44529404177</v>
      </c>
    </row>
    <row r="4922" spans="11:11">
      <c r="K4922" s="373">
        <v>-752440.58131036663</v>
      </c>
    </row>
    <row r="4923" spans="11:11">
      <c r="K4923" s="373">
        <v>3645064.8563332865</v>
      </c>
    </row>
    <row r="4924" spans="11:11">
      <c r="K4924" s="373">
        <v>60792.497174404562</v>
      </c>
    </row>
    <row r="4925" spans="11:11">
      <c r="K4925" s="373">
        <v>1388595.1789579147</v>
      </c>
    </row>
    <row r="4926" spans="11:11">
      <c r="K4926" s="373">
        <v>988805.04958655289</v>
      </c>
    </row>
    <row r="4927" spans="11:11">
      <c r="K4927" s="373">
        <v>1692393.7437398115</v>
      </c>
    </row>
    <row r="4928" spans="11:11">
      <c r="K4928" s="373">
        <v>2043010.6335401505</v>
      </c>
    </row>
    <row r="4929" spans="11:11">
      <c r="K4929" s="373">
        <v>-67805.501565398183</v>
      </c>
    </row>
    <row r="4930" spans="11:11">
      <c r="K4930" s="373">
        <v>-787146.58383612707</v>
      </c>
    </row>
    <row r="4931" spans="11:11">
      <c r="K4931" s="373">
        <v>586531.43314506696</v>
      </c>
    </row>
    <row r="4932" spans="11:11">
      <c r="K4932" s="373">
        <v>-214159.22250032937</v>
      </c>
    </row>
    <row r="4933" spans="11:11">
      <c r="K4933" s="373">
        <v>1889509.0992709284</v>
      </c>
    </row>
    <row r="4934" spans="11:11">
      <c r="K4934" s="373">
        <v>2780297.9349036748</v>
      </c>
    </row>
    <row r="4935" spans="11:11">
      <c r="K4935" s="373">
        <v>79737.554655736545</v>
      </c>
    </row>
    <row r="4936" spans="11:11">
      <c r="K4936" s="373">
        <v>2242493.4377512988</v>
      </c>
    </row>
    <row r="4937" spans="11:11">
      <c r="K4937" s="373">
        <v>-858483.24734085903</v>
      </c>
    </row>
    <row r="4938" spans="11:11">
      <c r="K4938" s="373">
        <v>1050929.0066222877</v>
      </c>
    </row>
    <row r="4939" spans="11:11">
      <c r="K4939" s="373">
        <v>2260885.8556571752</v>
      </c>
    </row>
    <row r="4940" spans="11:11">
      <c r="K4940" s="373">
        <v>-276226.20469176141</v>
      </c>
    </row>
    <row r="4941" spans="11:11">
      <c r="K4941" s="373">
        <v>231755.28366404818</v>
      </c>
    </row>
    <row r="4942" spans="11:11">
      <c r="K4942" s="373">
        <v>1845925.8040659477</v>
      </c>
    </row>
    <row r="4943" spans="11:11">
      <c r="K4943" s="373">
        <v>1563193.9584044346</v>
      </c>
    </row>
    <row r="4944" spans="11:11">
      <c r="K4944" s="373">
        <v>-2163074.6237019151</v>
      </c>
    </row>
    <row r="4945" spans="11:11">
      <c r="K4945" s="373">
        <v>807028.37526907376</v>
      </c>
    </row>
    <row r="4946" spans="11:11">
      <c r="K4946" s="373">
        <v>2443470.8610398872</v>
      </c>
    </row>
    <row r="4947" spans="11:11">
      <c r="K4947" s="373">
        <v>-1781473.7715511273</v>
      </c>
    </row>
    <row r="4948" spans="11:11">
      <c r="K4948" s="373">
        <v>741404.65161000728</v>
      </c>
    </row>
    <row r="4949" spans="11:11">
      <c r="K4949" s="373">
        <v>-667062.7503582692</v>
      </c>
    </row>
    <row r="4950" spans="11:11">
      <c r="K4950" s="373">
        <v>-1657497.4262937794</v>
      </c>
    </row>
    <row r="4951" spans="11:11">
      <c r="K4951" s="373">
        <v>-948393.12138961547</v>
      </c>
    </row>
    <row r="4952" spans="11:11">
      <c r="K4952" s="373">
        <v>-1600355.67487239</v>
      </c>
    </row>
    <row r="4953" spans="11:11">
      <c r="K4953" s="373">
        <v>-949830.15172544424</v>
      </c>
    </row>
    <row r="4954" spans="11:11">
      <c r="K4954" s="373">
        <v>1212813.8551925325</v>
      </c>
    </row>
    <row r="4955" spans="11:11">
      <c r="K4955" s="373">
        <v>1084020.6293124293</v>
      </c>
    </row>
    <row r="4956" spans="11:11">
      <c r="K4956" s="373">
        <v>-1915541.5177777861</v>
      </c>
    </row>
    <row r="4957" spans="11:11">
      <c r="K4957" s="373">
        <v>2143571.0421028333</v>
      </c>
    </row>
    <row r="4958" spans="11:11">
      <c r="K4958" s="373">
        <v>115770.9389644505</v>
      </c>
    </row>
    <row r="4959" spans="11:11">
      <c r="K4959" s="373">
        <v>-1935698.5146165071</v>
      </c>
    </row>
    <row r="4960" spans="11:11">
      <c r="K4960" s="373">
        <v>3218833.8953676075</v>
      </c>
    </row>
    <row r="4961" spans="11:11">
      <c r="K4961" s="373">
        <v>1002624.1197234399</v>
      </c>
    </row>
    <row r="4962" spans="11:11">
      <c r="K4962" s="373">
        <v>-361147.12696895725</v>
      </c>
    </row>
    <row r="4963" spans="11:11">
      <c r="K4963" s="373">
        <v>273871.86581279454</v>
      </c>
    </row>
    <row r="4964" spans="11:11">
      <c r="K4964" s="373">
        <v>298184.53719480638</v>
      </c>
    </row>
    <row r="4965" spans="11:11">
      <c r="K4965" s="373">
        <v>1569114.2316192838</v>
      </c>
    </row>
    <row r="4966" spans="11:11">
      <c r="K4966" s="373">
        <v>-1157464.8810989396</v>
      </c>
    </row>
    <row r="4967" spans="11:11">
      <c r="K4967" s="373">
        <v>140814.25093827583</v>
      </c>
    </row>
    <row r="4968" spans="11:11">
      <c r="K4968" s="373">
        <v>886634.49097674177</v>
      </c>
    </row>
    <row r="4969" spans="11:11">
      <c r="K4969" s="373">
        <v>2249308.3062573262</v>
      </c>
    </row>
    <row r="4970" spans="11:11">
      <c r="K4970" s="373">
        <v>-992691.01247963868</v>
      </c>
    </row>
    <row r="4971" spans="11:11">
      <c r="K4971" s="373">
        <v>-101877.82839413546</v>
      </c>
    </row>
    <row r="4972" spans="11:11">
      <c r="K4972" s="373">
        <v>-2353026.2611485189</v>
      </c>
    </row>
    <row r="4973" spans="11:11">
      <c r="K4973" s="373">
        <v>275377.92095590197</v>
      </c>
    </row>
    <row r="4974" spans="11:11">
      <c r="K4974" s="373">
        <v>613455.02954887715</v>
      </c>
    </row>
    <row r="4975" spans="11:11">
      <c r="K4975" s="373">
        <v>1592287.0289781636</v>
      </c>
    </row>
    <row r="4976" spans="11:11">
      <c r="K4976" s="373">
        <v>2733936.673602148</v>
      </c>
    </row>
    <row r="4977" spans="11:11">
      <c r="K4977" s="373">
        <v>-1064636.2756495872</v>
      </c>
    </row>
    <row r="4978" spans="11:11">
      <c r="K4978" s="373">
        <v>-1224141.7317640504</v>
      </c>
    </row>
    <row r="4979" spans="11:11">
      <c r="K4979" s="373">
        <v>3312812.3476956477</v>
      </c>
    </row>
    <row r="4980" spans="11:11">
      <c r="K4980" s="373">
        <v>2627677.2913744254</v>
      </c>
    </row>
    <row r="4981" spans="11:11">
      <c r="K4981" s="373">
        <v>4417121.9001081279</v>
      </c>
    </row>
    <row r="4982" spans="11:11">
      <c r="K4982" s="373">
        <v>2809006.1861239197</v>
      </c>
    </row>
    <row r="4983" spans="11:11">
      <c r="K4983" s="373">
        <v>3438841.5331951743</v>
      </c>
    </row>
    <row r="4984" spans="11:11">
      <c r="K4984" s="373">
        <v>992430.62483091629</v>
      </c>
    </row>
    <row r="4985" spans="11:11">
      <c r="K4985" s="373">
        <v>-661823.34644481575</v>
      </c>
    </row>
    <row r="4986" spans="11:11">
      <c r="K4986" s="373">
        <v>881954.54869437707</v>
      </c>
    </row>
    <row r="4987" spans="11:11">
      <c r="K4987" s="373">
        <v>-1048238.538429618</v>
      </c>
    </row>
    <row r="4988" spans="11:11">
      <c r="K4988" s="373">
        <v>36953.173176538432</v>
      </c>
    </row>
    <row r="4989" spans="11:11">
      <c r="K4989" s="373">
        <v>2340225.3673645612</v>
      </c>
    </row>
    <row r="4990" spans="11:11">
      <c r="K4990" s="373">
        <v>693261.54284972954</v>
      </c>
    </row>
    <row r="4991" spans="11:11">
      <c r="K4991" s="373">
        <v>-240416.45767170703</v>
      </c>
    </row>
    <row r="4992" spans="11:11">
      <c r="K4992" s="373">
        <v>-671202.27840359393</v>
      </c>
    </row>
    <row r="4993" spans="11:11">
      <c r="K4993" s="373">
        <v>-999839.00367785932</v>
      </c>
    </row>
    <row r="4994" spans="11:11">
      <c r="K4994" s="373">
        <v>214604.40354865137</v>
      </c>
    </row>
    <row r="4995" spans="11:11">
      <c r="K4995" s="373">
        <v>3006634.3984470451</v>
      </c>
    </row>
    <row r="4996" spans="11:11">
      <c r="K4996" s="373">
        <v>-1473612.7162898539</v>
      </c>
    </row>
    <row r="4997" spans="11:11">
      <c r="K4997" s="373">
        <v>45314.452468217583</v>
      </c>
    </row>
    <row r="4998" spans="11:11">
      <c r="K4998" s="373">
        <v>3584943.01816619</v>
      </c>
    </row>
    <row r="4999" spans="11:11">
      <c r="K4999" s="373">
        <v>235412.20120766596</v>
      </c>
    </row>
    <row r="5000" spans="11:11">
      <c r="K5000" s="373">
        <v>912519.40076698619</v>
      </c>
    </row>
    <row r="5001" spans="11:11">
      <c r="K5001" s="373">
        <v>2079976.2413014949</v>
      </c>
    </row>
    <row r="5002" spans="11:11">
      <c r="K5002" s="373">
        <v>-255605.92590440926</v>
      </c>
    </row>
    <row r="5003" spans="11:11">
      <c r="K5003" s="373">
        <v>1194487.0408285151</v>
      </c>
    </row>
    <row r="5004" spans="11:11">
      <c r="K5004" s="373">
        <v>4386142.8063146835</v>
      </c>
    </row>
    <row r="5005" spans="11:11">
      <c r="K5005" s="373">
        <v>306510.04308150243</v>
      </c>
    </row>
    <row r="5006" spans="11:11">
      <c r="K5006" s="373">
        <v>1556130.1602056317</v>
      </c>
    </row>
    <row r="5007" spans="11:11">
      <c r="K5007" s="373">
        <v>1031011.761270182</v>
      </c>
    </row>
    <row r="5008" spans="11:11">
      <c r="K5008" s="373">
        <v>764136.02616673079</v>
      </c>
    </row>
    <row r="5009" spans="11:11">
      <c r="K5009" s="373">
        <v>-1049472.8428481072</v>
      </c>
    </row>
    <row r="5010" spans="11:11">
      <c r="K5010" s="373">
        <v>-214960.21282103588</v>
      </c>
    </row>
    <row r="5011" spans="11:11">
      <c r="K5011" s="373">
        <v>-602542.99915389821</v>
      </c>
    </row>
    <row r="5012" spans="11:11">
      <c r="K5012" s="373">
        <v>545415.54728729161</v>
      </c>
    </row>
    <row r="5013" spans="11:11">
      <c r="K5013" s="373">
        <v>-316139.84790457529</v>
      </c>
    </row>
    <row r="5014" spans="11:11">
      <c r="K5014" s="373">
        <v>-1238029.5276477446</v>
      </c>
    </row>
    <row r="5015" spans="11:11">
      <c r="K5015" s="373">
        <v>424601.6944850483</v>
      </c>
    </row>
    <row r="5016" spans="11:11">
      <c r="K5016" s="373">
        <v>-525288.91101778811</v>
      </c>
    </row>
    <row r="5017" spans="11:11">
      <c r="K5017" s="373">
        <v>642900.5314645383</v>
      </c>
    </row>
    <row r="5018" spans="11:11">
      <c r="K5018" s="373">
        <v>1912525.845443324</v>
      </c>
    </row>
    <row r="5019" spans="11:11">
      <c r="K5019" s="373">
        <v>-139989.23904875759</v>
      </c>
    </row>
    <row r="5020" spans="11:11">
      <c r="K5020" s="373">
        <v>-89378.79431668669</v>
      </c>
    </row>
    <row r="5021" spans="11:11">
      <c r="K5021" s="373">
        <v>2423732.3501119325</v>
      </c>
    </row>
    <row r="5022" spans="11:11">
      <c r="K5022" s="373">
        <v>-292471.66508969874</v>
      </c>
    </row>
    <row r="5023" spans="11:11">
      <c r="K5023" s="373">
        <v>2173896.0525288787</v>
      </c>
    </row>
    <row r="5024" spans="11:11">
      <c r="K5024" s="373">
        <v>1156164.0683479167</v>
      </c>
    </row>
    <row r="5025" spans="11:11">
      <c r="K5025" s="373">
        <v>-1757065.2722041109</v>
      </c>
    </row>
    <row r="5026" spans="11:11">
      <c r="K5026" s="373">
        <v>-1473402.8927751768</v>
      </c>
    </row>
    <row r="5027" spans="11:11">
      <c r="K5027" s="373">
        <v>2434581.2415240454</v>
      </c>
    </row>
    <row r="5028" spans="11:11">
      <c r="K5028" s="373">
        <v>1400471.46196355</v>
      </c>
    </row>
    <row r="5029" spans="11:11">
      <c r="K5029" s="373">
        <v>1236376.3931024831</v>
      </c>
    </row>
    <row r="5030" spans="11:11">
      <c r="K5030" s="373">
        <v>1227140.6353450797</v>
      </c>
    </row>
    <row r="5031" spans="11:11">
      <c r="K5031" s="373">
        <v>1590017.5671995596</v>
      </c>
    </row>
    <row r="5032" spans="11:11">
      <c r="K5032" s="373">
        <v>1143903.4749210717</v>
      </c>
    </row>
    <row r="5033" spans="11:11">
      <c r="K5033" s="373">
        <v>2216417.4938349081</v>
      </c>
    </row>
    <row r="5034" spans="11:11">
      <c r="K5034" s="373">
        <v>-997321.74285925296</v>
      </c>
    </row>
    <row r="5035" spans="11:11">
      <c r="K5035" s="373">
        <v>1072827.6385492168</v>
      </c>
    </row>
    <row r="5036" spans="11:11">
      <c r="K5036" s="373">
        <v>1553096.4119641285</v>
      </c>
    </row>
    <row r="5037" spans="11:11">
      <c r="K5037" s="373">
        <v>411368.52185175521</v>
      </c>
    </row>
    <row r="5038" spans="11:11">
      <c r="K5038" s="373">
        <v>-1517620.0710449787</v>
      </c>
    </row>
    <row r="5039" spans="11:11">
      <c r="K5039" s="373">
        <v>2417526.4930328075</v>
      </c>
    </row>
    <row r="5040" spans="11:11">
      <c r="K5040" s="373">
        <v>1082233.219007103</v>
      </c>
    </row>
    <row r="5041" spans="11:11">
      <c r="K5041" s="373">
        <v>1177324.7656200917</v>
      </c>
    </row>
    <row r="5042" spans="11:11">
      <c r="K5042" s="373">
        <v>1647372.1545458476</v>
      </c>
    </row>
    <row r="5043" spans="11:11">
      <c r="K5043" s="373">
        <v>-2260314.5095756031</v>
      </c>
    </row>
    <row r="5044" spans="11:11">
      <c r="K5044" s="373">
        <v>124739.68351819343</v>
      </c>
    </row>
    <row r="5045" spans="11:11">
      <c r="K5045" s="373">
        <v>382831.09997025877</v>
      </c>
    </row>
    <row r="5046" spans="11:11">
      <c r="K5046" s="373">
        <v>-718179.1235541061</v>
      </c>
    </row>
    <row r="5047" spans="11:11">
      <c r="K5047" s="373">
        <v>-16043.186810455052</v>
      </c>
    </row>
    <row r="5048" spans="11:11">
      <c r="K5048" s="373">
        <v>1327722.9276730411</v>
      </c>
    </row>
    <row r="5049" spans="11:11">
      <c r="K5049" s="373">
        <v>1820532.4284657536</v>
      </c>
    </row>
    <row r="5050" spans="11:11">
      <c r="K5050" s="373">
        <v>797143.27692804602</v>
      </c>
    </row>
    <row r="5051" spans="11:11">
      <c r="K5051" s="373">
        <v>2436685.755023879</v>
      </c>
    </row>
    <row r="5052" spans="11:11">
      <c r="K5052" s="373">
        <v>315936.14691522275</v>
      </c>
    </row>
    <row r="5053" spans="11:11">
      <c r="K5053" s="373">
        <v>2997313.2432559002</v>
      </c>
    </row>
    <row r="5054" spans="11:11">
      <c r="K5054" s="373">
        <v>-347830.54123897385</v>
      </c>
    </row>
    <row r="5055" spans="11:11">
      <c r="K5055" s="373">
        <v>-676111.30149525125</v>
      </c>
    </row>
    <row r="5056" spans="11:11">
      <c r="K5056" s="373">
        <v>1447533.35420022</v>
      </c>
    </row>
    <row r="5057" spans="11:11">
      <c r="K5057" s="373">
        <v>-1353535.6355227062</v>
      </c>
    </row>
    <row r="5058" spans="11:11">
      <c r="K5058" s="373">
        <v>2351918.7892568931</v>
      </c>
    </row>
    <row r="5059" spans="11:11">
      <c r="K5059" s="373">
        <v>597008.50222959439</v>
      </c>
    </row>
    <row r="5060" spans="11:11">
      <c r="K5060" s="373">
        <v>1478983.7973146352</v>
      </c>
    </row>
    <row r="5061" spans="11:11">
      <c r="K5061" s="373">
        <v>-157454.63133702148</v>
      </c>
    </row>
    <row r="5062" spans="11:11">
      <c r="K5062" s="373">
        <v>-1300457.7555692662</v>
      </c>
    </row>
    <row r="5063" spans="11:11">
      <c r="K5063" s="373">
        <v>1481601.133327652</v>
      </c>
    </row>
    <row r="5064" spans="11:11">
      <c r="K5064" s="373">
        <v>3017447.7278151484</v>
      </c>
    </row>
    <row r="5065" spans="11:11">
      <c r="K5065" s="373">
        <v>-677422.66518278851</v>
      </c>
    </row>
    <row r="5066" spans="11:11">
      <c r="K5066" s="373">
        <v>417248.1733750971</v>
      </c>
    </row>
    <row r="5067" spans="11:11">
      <c r="K5067" s="373">
        <v>160217.94223369588</v>
      </c>
    </row>
    <row r="5068" spans="11:11">
      <c r="K5068" s="373">
        <v>1012408.1215590995</v>
      </c>
    </row>
    <row r="5069" spans="11:11">
      <c r="K5069" s="373">
        <v>2504800.6821236601</v>
      </c>
    </row>
    <row r="5070" spans="11:11">
      <c r="K5070" s="373">
        <v>-122938.96580488351</v>
      </c>
    </row>
    <row r="5071" spans="11:11">
      <c r="K5071" s="373">
        <v>-757310.83742403227</v>
      </c>
    </row>
    <row r="5072" spans="11:11">
      <c r="K5072" s="373">
        <v>1523813.9850305489</v>
      </c>
    </row>
    <row r="5073" spans="11:11">
      <c r="K5073" s="373">
        <v>799484.4233027997</v>
      </c>
    </row>
    <row r="5074" spans="11:11">
      <c r="K5074" s="373">
        <v>1750546.9193735414</v>
      </c>
    </row>
    <row r="5075" spans="11:11">
      <c r="K5075" s="373">
        <v>2391489.7242311779</v>
      </c>
    </row>
    <row r="5076" spans="11:11">
      <c r="K5076" s="373">
        <v>1876261.3750341453</v>
      </c>
    </row>
    <row r="5077" spans="11:11">
      <c r="K5077" s="373">
        <v>70847.143191425595</v>
      </c>
    </row>
    <row r="5078" spans="11:11">
      <c r="K5078" s="373">
        <v>-1654817.824795787</v>
      </c>
    </row>
    <row r="5079" spans="11:11">
      <c r="K5079" s="373">
        <v>-893460.45479780715</v>
      </c>
    </row>
    <row r="5080" spans="11:11">
      <c r="K5080" s="373">
        <v>-874997.94654031564</v>
      </c>
    </row>
    <row r="5081" spans="11:11">
      <c r="K5081" s="373">
        <v>-1674713.7710352826</v>
      </c>
    </row>
    <row r="5082" spans="11:11">
      <c r="K5082" s="373">
        <v>2779928.1552678896</v>
      </c>
    </row>
    <row r="5083" spans="11:11">
      <c r="K5083" s="373">
        <v>2614172.8732424742</v>
      </c>
    </row>
    <row r="5084" spans="11:11">
      <c r="K5084" s="373">
        <v>1565785.2886380132</v>
      </c>
    </row>
    <row r="5085" spans="11:11">
      <c r="K5085" s="373">
        <v>2616269.9429148361</v>
      </c>
    </row>
    <row r="5086" spans="11:11">
      <c r="K5086" s="373">
        <v>-1101863.563337737</v>
      </c>
    </row>
    <row r="5087" spans="11:11">
      <c r="K5087" s="373">
        <v>-1911178.0324821677</v>
      </c>
    </row>
    <row r="5088" spans="11:11">
      <c r="K5088" s="373">
        <v>-157838.34087551921</v>
      </c>
    </row>
    <row r="5089" spans="11:11">
      <c r="K5089" s="373">
        <v>2070752.5479745611</v>
      </c>
    </row>
    <row r="5090" spans="11:11">
      <c r="K5090" s="373">
        <v>3546891.2502273247</v>
      </c>
    </row>
    <row r="5091" spans="11:11">
      <c r="K5091" s="373">
        <v>-1258706.3612493407</v>
      </c>
    </row>
    <row r="5092" spans="11:11">
      <c r="K5092" s="373">
        <v>-1964345.4109183862</v>
      </c>
    </row>
    <row r="5093" spans="11:11">
      <c r="K5093" s="373">
        <v>-564675.52033206075</v>
      </c>
    </row>
    <row r="5094" spans="11:11">
      <c r="K5094" s="373">
        <v>-1880786.5044370524</v>
      </c>
    </row>
    <row r="5095" spans="11:11">
      <c r="K5095" s="373">
        <v>3296604.8905832665</v>
      </c>
    </row>
    <row r="5096" spans="11:11">
      <c r="K5096" s="373">
        <v>520781.00435236865</v>
      </c>
    </row>
    <row r="5097" spans="11:11">
      <c r="K5097" s="373">
        <v>-833807.14993639302</v>
      </c>
    </row>
    <row r="5098" spans="11:11">
      <c r="K5098" s="373">
        <v>-393115.2802684342</v>
      </c>
    </row>
    <row r="5099" spans="11:11">
      <c r="K5099" s="373">
        <v>2109893.6519732093</v>
      </c>
    </row>
    <row r="5100" spans="11:11">
      <c r="K5100" s="373">
        <v>238567.78519962425</v>
      </c>
    </row>
    <row r="5101" spans="11:11">
      <c r="K5101" s="373">
        <v>-1327109.483788383</v>
      </c>
    </row>
    <row r="5102" spans="11:11">
      <c r="K5102" s="373">
        <v>-701432.79412402015</v>
      </c>
    </row>
    <row r="5103" spans="11:11">
      <c r="K5103" s="373">
        <v>3068345.4756232072</v>
      </c>
    </row>
    <row r="5104" spans="11:11">
      <c r="K5104" s="373">
        <v>696444.6796846597</v>
      </c>
    </row>
    <row r="5105" spans="11:11">
      <c r="K5105" s="373">
        <v>3464203.4987084633</v>
      </c>
    </row>
    <row r="5106" spans="11:11">
      <c r="K5106" s="373">
        <v>2725435.6041451534</v>
      </c>
    </row>
    <row r="5107" spans="11:11">
      <c r="K5107" s="373">
        <v>-809990.41516590712</v>
      </c>
    </row>
    <row r="5108" spans="11:11">
      <c r="K5108" s="373">
        <v>1872956.076603371</v>
      </c>
    </row>
    <row r="5109" spans="11:11">
      <c r="K5109" s="373">
        <v>1991895.4175927097</v>
      </c>
    </row>
    <row r="5110" spans="11:11">
      <c r="K5110" s="373">
        <v>2624545.4980134312</v>
      </c>
    </row>
    <row r="5111" spans="11:11">
      <c r="K5111" s="373">
        <v>198417.44062372996</v>
      </c>
    </row>
    <row r="5112" spans="11:11">
      <c r="K5112" s="373">
        <v>-1916891.2363521804</v>
      </c>
    </row>
    <row r="5113" spans="11:11">
      <c r="K5113" s="373">
        <v>1766977.0779586837</v>
      </c>
    </row>
    <row r="5114" spans="11:11">
      <c r="K5114" s="373">
        <v>-163256.70403584302</v>
      </c>
    </row>
    <row r="5115" spans="11:11">
      <c r="K5115" s="373">
        <v>3391788.3783625728</v>
      </c>
    </row>
    <row r="5116" spans="11:11">
      <c r="K5116" s="373">
        <v>2435770.198426744</v>
      </c>
    </row>
    <row r="5117" spans="11:11">
      <c r="K5117" s="373">
        <v>2103917.158886238</v>
      </c>
    </row>
    <row r="5118" spans="11:11">
      <c r="K5118" s="373">
        <v>1247799.4626308677</v>
      </c>
    </row>
    <row r="5119" spans="11:11">
      <c r="K5119" s="373">
        <v>688525.54820843902</v>
      </c>
    </row>
    <row r="5120" spans="11:11">
      <c r="K5120" s="373">
        <v>847702.38449629094</v>
      </c>
    </row>
    <row r="5121" spans="11:11">
      <c r="K5121" s="373">
        <v>4046897.362097864</v>
      </c>
    </row>
    <row r="5122" spans="11:11">
      <c r="K5122" s="373">
        <v>271901.99298955943</v>
      </c>
    </row>
    <row r="5123" spans="11:11">
      <c r="K5123" s="373">
        <v>-1039257.6624332783</v>
      </c>
    </row>
    <row r="5124" spans="11:11">
      <c r="K5124" s="373">
        <v>2619960.6882134303</v>
      </c>
    </row>
    <row r="5125" spans="11:11">
      <c r="K5125" s="373">
        <v>903710.0869894994</v>
      </c>
    </row>
    <row r="5126" spans="11:11">
      <c r="K5126" s="373">
        <v>-2667969.4538471512</v>
      </c>
    </row>
    <row r="5127" spans="11:11">
      <c r="K5127" s="373">
        <v>779874.11341444473</v>
      </c>
    </row>
    <row r="5128" spans="11:11">
      <c r="K5128" s="373">
        <v>-290478.14153791592</v>
      </c>
    </row>
    <row r="5129" spans="11:11">
      <c r="K5129" s="373">
        <v>-736401.62811737007</v>
      </c>
    </row>
    <row r="5130" spans="11:11">
      <c r="K5130" s="373">
        <v>1204598.5660737867</v>
      </c>
    </row>
    <row r="5131" spans="11:11">
      <c r="K5131" s="373">
        <v>170395.32815085817</v>
      </c>
    </row>
    <row r="5132" spans="11:11">
      <c r="K5132" s="373">
        <v>1023994.163048907</v>
      </c>
    </row>
    <row r="5133" spans="11:11">
      <c r="K5133" s="373">
        <v>-1498357.8604468668</v>
      </c>
    </row>
    <row r="5134" spans="11:11">
      <c r="K5134" s="373">
        <v>361589.59723347961</v>
      </c>
    </row>
    <row r="5135" spans="11:11">
      <c r="K5135" s="373">
        <v>-476951.94319492858</v>
      </c>
    </row>
    <row r="5136" spans="11:11">
      <c r="K5136" s="373">
        <v>52259.276539881481</v>
      </c>
    </row>
    <row r="5137" spans="11:11">
      <c r="K5137" s="373">
        <v>198762.82159779128</v>
      </c>
    </row>
    <row r="5138" spans="11:11">
      <c r="K5138" s="373">
        <v>1058338.8493683131</v>
      </c>
    </row>
    <row r="5139" spans="11:11">
      <c r="K5139" s="373">
        <v>826366.60910862009</v>
      </c>
    </row>
    <row r="5140" spans="11:11">
      <c r="K5140" s="373">
        <v>-26592.867662227014</v>
      </c>
    </row>
    <row r="5141" spans="11:11">
      <c r="K5141" s="373">
        <v>-210642.48623588774</v>
      </c>
    </row>
    <row r="5142" spans="11:11">
      <c r="K5142" s="373">
        <v>-95459.248751966283</v>
      </c>
    </row>
    <row r="5143" spans="11:11">
      <c r="K5143" s="373">
        <v>-2186159.4265649552</v>
      </c>
    </row>
    <row r="5144" spans="11:11">
      <c r="K5144" s="373">
        <v>509422.01570857782</v>
      </c>
    </row>
    <row r="5145" spans="11:11">
      <c r="K5145" s="373">
        <v>-2502535.271900773</v>
      </c>
    </row>
    <row r="5146" spans="11:11">
      <c r="K5146" s="373">
        <v>917261.72777156276</v>
      </c>
    </row>
    <row r="5147" spans="11:11">
      <c r="K5147" s="373">
        <v>-1410487.5534382618</v>
      </c>
    </row>
    <row r="5148" spans="11:11">
      <c r="K5148" s="373">
        <v>-1660641.5021696126</v>
      </c>
    </row>
    <row r="5149" spans="11:11">
      <c r="K5149" s="373">
        <v>702408.6817260969</v>
      </c>
    </row>
    <row r="5150" spans="11:11">
      <c r="K5150" s="373">
        <v>-1829696.2319532661</v>
      </c>
    </row>
    <row r="5151" spans="11:11">
      <c r="K5151" s="373">
        <v>2587114.1905768355</v>
      </c>
    </row>
    <row r="5152" spans="11:11">
      <c r="K5152" s="373">
        <v>1514354.3099975053</v>
      </c>
    </row>
    <row r="5153" spans="11:11">
      <c r="K5153" s="373">
        <v>2059549.375311089</v>
      </c>
    </row>
    <row r="5154" spans="11:11">
      <c r="K5154" s="373">
        <v>-969294.05827086698</v>
      </c>
    </row>
    <row r="5155" spans="11:11">
      <c r="K5155" s="373">
        <v>-2154122.7088266071</v>
      </c>
    </row>
    <row r="5156" spans="11:11">
      <c r="K5156" s="373">
        <v>2126156.6604884462</v>
      </c>
    </row>
    <row r="5157" spans="11:11">
      <c r="K5157" s="373">
        <v>-440970.41471046652</v>
      </c>
    </row>
    <row r="5158" spans="11:11">
      <c r="K5158" s="373">
        <v>-215335.62965679052</v>
      </c>
    </row>
    <row r="5159" spans="11:11">
      <c r="K5159" s="373">
        <v>-878480.077901999</v>
      </c>
    </row>
    <row r="5160" spans="11:11">
      <c r="K5160" s="373">
        <v>806425.9255421299</v>
      </c>
    </row>
    <row r="5161" spans="11:11">
      <c r="K5161" s="373">
        <v>3003785.5981550049</v>
      </c>
    </row>
    <row r="5162" spans="11:11">
      <c r="K5162" s="373">
        <v>-904423.27675719652</v>
      </c>
    </row>
    <row r="5163" spans="11:11">
      <c r="K5163" s="373">
        <v>753210.67821185547</v>
      </c>
    </row>
    <row r="5164" spans="11:11">
      <c r="K5164" s="373">
        <v>109410.26375839836</v>
      </c>
    </row>
    <row r="5165" spans="11:11">
      <c r="K5165" s="373">
        <v>2366119.6347324001</v>
      </c>
    </row>
    <row r="5166" spans="11:11">
      <c r="K5166" s="373">
        <v>-795232.95811627933</v>
      </c>
    </row>
    <row r="5167" spans="11:11">
      <c r="K5167" s="373">
        <v>555298.39849366969</v>
      </c>
    </row>
    <row r="5168" spans="11:11">
      <c r="K5168" s="373">
        <v>2736141.0301405629</v>
      </c>
    </row>
    <row r="5169" spans="11:11">
      <c r="K5169" s="373">
        <v>2780825.5085166236</v>
      </c>
    </row>
    <row r="5170" spans="11:11">
      <c r="K5170" s="373">
        <v>1949586.4506650751</v>
      </c>
    </row>
    <row r="5171" spans="11:11">
      <c r="K5171" s="373">
        <v>121748.84973226371</v>
      </c>
    </row>
    <row r="5172" spans="11:11">
      <c r="K5172" s="373">
        <v>659700.56105608237</v>
      </c>
    </row>
    <row r="5173" spans="11:11">
      <c r="K5173" s="373">
        <v>956942.0666755389</v>
      </c>
    </row>
    <row r="5174" spans="11:11">
      <c r="K5174" s="373">
        <v>-374470.85143854842</v>
      </c>
    </row>
    <row r="5175" spans="11:11">
      <c r="K5175" s="373">
        <v>-175172.51034052391</v>
      </c>
    </row>
    <row r="5176" spans="11:11">
      <c r="K5176" s="373">
        <v>-1040619.6284890347</v>
      </c>
    </row>
    <row r="5177" spans="11:11">
      <c r="K5177" s="373">
        <v>1344986.7252214721</v>
      </c>
    </row>
    <row r="5178" spans="11:11">
      <c r="K5178" s="373">
        <v>1207894.0066233522</v>
      </c>
    </row>
    <row r="5179" spans="11:11">
      <c r="K5179" s="373">
        <v>2544910.2516901605</v>
      </c>
    </row>
    <row r="5180" spans="11:11">
      <c r="K5180" s="373">
        <v>-973705.45448154886</v>
      </c>
    </row>
    <row r="5181" spans="11:11">
      <c r="K5181" s="373">
        <v>-601484.10606918519</v>
      </c>
    </row>
    <row r="5182" spans="11:11">
      <c r="K5182" s="373">
        <v>-844782.66575559683</v>
      </c>
    </row>
    <row r="5183" spans="11:11">
      <c r="K5183" s="373">
        <v>2137219.0963996658</v>
      </c>
    </row>
    <row r="5184" spans="11:11">
      <c r="K5184" s="373">
        <v>2336784.8025689125</v>
      </c>
    </row>
    <row r="5185" spans="11:11">
      <c r="K5185" s="373">
        <v>-405596.63054555259</v>
      </c>
    </row>
    <row r="5186" spans="11:11">
      <c r="K5186" s="373">
        <v>1504747.1389846366</v>
      </c>
    </row>
    <row r="5187" spans="11:11">
      <c r="K5187" s="373">
        <v>2032991.5667096863</v>
      </c>
    </row>
    <row r="5188" spans="11:11">
      <c r="K5188" s="373">
        <v>-1477430.5506867291</v>
      </c>
    </row>
    <row r="5189" spans="11:11">
      <c r="K5189" s="373">
        <v>1500350.7320919975</v>
      </c>
    </row>
    <row r="5190" spans="11:11">
      <c r="K5190" s="373">
        <v>-2620923.3570377585</v>
      </c>
    </row>
    <row r="5191" spans="11:11">
      <c r="K5191" s="373">
        <v>1734977.9163328221</v>
      </c>
    </row>
    <row r="5192" spans="11:11">
      <c r="K5192" s="373">
        <v>105025.4030143593</v>
      </c>
    </row>
    <row r="5193" spans="11:11">
      <c r="K5193" s="373">
        <v>1715039.1551451215</v>
      </c>
    </row>
    <row r="5194" spans="11:11">
      <c r="K5194" s="373">
        <v>418729.24878507503</v>
      </c>
    </row>
    <row r="5195" spans="11:11">
      <c r="K5195" s="373">
        <v>-146324.99067327473</v>
      </c>
    </row>
    <row r="5196" spans="11:11">
      <c r="K5196" s="373">
        <v>2396802.8171535386</v>
      </c>
    </row>
    <row r="5197" spans="11:11">
      <c r="K5197" s="373">
        <v>-1990616.8454242139</v>
      </c>
    </row>
    <row r="5198" spans="11:11">
      <c r="K5198" s="373">
        <v>-1199715.0983293767</v>
      </c>
    </row>
    <row r="5199" spans="11:11">
      <c r="K5199" s="373">
        <v>1291681.7121873789</v>
      </c>
    </row>
    <row r="5200" spans="11:11">
      <c r="K5200" s="373">
        <v>2532410.7508566966</v>
      </c>
    </row>
    <row r="5201" spans="11:11">
      <c r="K5201" s="373">
        <v>2875244.9647437781</v>
      </c>
    </row>
    <row r="5202" spans="11:11">
      <c r="K5202" s="373">
        <v>2742379.3927909816</v>
      </c>
    </row>
    <row r="5203" spans="11:11">
      <c r="K5203" s="373">
        <v>208807.84118618839</v>
      </c>
    </row>
    <row r="5204" spans="11:11">
      <c r="K5204" s="373">
        <v>-343839.37775664707</v>
      </c>
    </row>
    <row r="5205" spans="11:11">
      <c r="K5205" s="373">
        <v>3714561.1414090898</v>
      </c>
    </row>
    <row r="5206" spans="11:11">
      <c r="K5206" s="373">
        <v>1197011.9719242754</v>
      </c>
    </row>
    <row r="5207" spans="11:11">
      <c r="K5207" s="373">
        <v>1332326.7197357754</v>
      </c>
    </row>
    <row r="5208" spans="11:11">
      <c r="K5208" s="373">
        <v>690390.71589743835</v>
      </c>
    </row>
    <row r="5209" spans="11:11">
      <c r="K5209" s="373">
        <v>-2110241.1880350802</v>
      </c>
    </row>
    <row r="5210" spans="11:11">
      <c r="K5210" s="373">
        <v>376293.55201009498</v>
      </c>
    </row>
    <row r="5211" spans="11:11">
      <c r="K5211" s="373">
        <v>1242067.3801810809</v>
      </c>
    </row>
    <row r="5212" spans="11:11">
      <c r="K5212" s="373">
        <v>-702908.70254756417</v>
      </c>
    </row>
    <row r="5213" spans="11:11">
      <c r="K5213" s="373">
        <v>-546947.75046444603</v>
      </c>
    </row>
    <row r="5214" spans="11:11">
      <c r="K5214" s="373">
        <v>324041.71385814995</v>
      </c>
    </row>
    <row r="5215" spans="11:11">
      <c r="K5215" s="373">
        <v>234594.77769901813</v>
      </c>
    </row>
    <row r="5216" spans="11:11">
      <c r="K5216" s="373">
        <v>-1230035.4397228183</v>
      </c>
    </row>
    <row r="5217" spans="11:11">
      <c r="K5217" s="373">
        <v>1804011.7495997178</v>
      </c>
    </row>
    <row r="5218" spans="11:11">
      <c r="K5218" s="373">
        <v>-473801.20211341651</v>
      </c>
    </row>
    <row r="5219" spans="11:11">
      <c r="K5219" s="373">
        <v>-1737315.8944642791</v>
      </c>
    </row>
    <row r="5220" spans="11:11">
      <c r="K5220" s="373">
        <v>-647640.94535130984</v>
      </c>
    </row>
    <row r="5221" spans="11:11">
      <c r="K5221" s="373">
        <v>-2321057.9370395876</v>
      </c>
    </row>
    <row r="5222" spans="11:11">
      <c r="K5222" s="373">
        <v>276179.42468410102</v>
      </c>
    </row>
    <row r="5223" spans="11:11">
      <c r="K5223" s="373">
        <v>-522434.53634842299</v>
      </c>
    </row>
    <row r="5224" spans="11:11">
      <c r="K5224" s="373">
        <v>1500319.4364600924</v>
      </c>
    </row>
    <row r="5225" spans="11:11">
      <c r="K5225" s="373">
        <v>1957111.3870355606</v>
      </c>
    </row>
    <row r="5226" spans="11:11">
      <c r="K5226" s="373">
        <v>1945002.5298232625</v>
      </c>
    </row>
    <row r="5227" spans="11:11">
      <c r="K5227" s="373">
        <v>-2036957.17350709</v>
      </c>
    </row>
    <row r="5228" spans="11:11">
      <c r="K5228" s="373">
        <v>1006498.7919615775</v>
      </c>
    </row>
    <row r="5229" spans="11:11">
      <c r="K5229" s="373">
        <v>-911918.55349719699</v>
      </c>
    </row>
    <row r="5230" spans="11:11">
      <c r="K5230" s="373">
        <v>-133047.84074458224</v>
      </c>
    </row>
    <row r="5231" spans="11:11">
      <c r="K5231" s="373">
        <v>2227805.0325855529</v>
      </c>
    </row>
    <row r="5232" spans="11:11">
      <c r="K5232" s="373">
        <v>1255098.6449965888</v>
      </c>
    </row>
    <row r="5233" spans="11:11">
      <c r="K5233" s="373">
        <v>1945919.7371704427</v>
      </c>
    </row>
    <row r="5234" spans="11:11">
      <c r="K5234" s="373">
        <v>890109.12089750892</v>
      </c>
    </row>
    <row r="5235" spans="11:11">
      <c r="K5235" s="373">
        <v>-1005188.5416334025</v>
      </c>
    </row>
    <row r="5236" spans="11:11">
      <c r="K5236" s="373">
        <v>2927932.7256481275</v>
      </c>
    </row>
    <row r="5237" spans="11:11">
      <c r="K5237" s="373">
        <v>-2083947.9341219361</v>
      </c>
    </row>
    <row r="5238" spans="11:11">
      <c r="K5238" s="373">
        <v>1262240.1622539058</v>
      </c>
    </row>
    <row r="5239" spans="11:11">
      <c r="K5239" s="373">
        <v>1305895.5306733961</v>
      </c>
    </row>
    <row r="5240" spans="11:11">
      <c r="K5240" s="373">
        <v>1710837.1172395551</v>
      </c>
    </row>
    <row r="5241" spans="11:11">
      <c r="K5241" s="373">
        <v>77744.986109186197</v>
      </c>
    </row>
    <row r="5242" spans="11:11">
      <c r="K5242" s="373">
        <v>1878390.1076613443</v>
      </c>
    </row>
    <row r="5243" spans="11:11">
      <c r="K5243" s="373">
        <v>2923380.459758291</v>
      </c>
    </row>
    <row r="5244" spans="11:11">
      <c r="K5244" s="373">
        <v>229957.03997777496</v>
      </c>
    </row>
    <row r="5245" spans="11:11">
      <c r="K5245" s="373">
        <v>-237787.43945414457</v>
      </c>
    </row>
    <row r="5246" spans="11:11">
      <c r="K5246" s="373">
        <v>493488.78520231298</v>
      </c>
    </row>
    <row r="5247" spans="11:11">
      <c r="K5247" s="373">
        <v>2596597.5403867671</v>
      </c>
    </row>
    <row r="5248" spans="11:11">
      <c r="K5248" s="373">
        <v>2175743.1287949793</v>
      </c>
    </row>
    <row r="5249" spans="11:11">
      <c r="K5249" s="373">
        <v>2631810.8731304137</v>
      </c>
    </row>
    <row r="5250" spans="11:11">
      <c r="K5250" s="373">
        <v>1120092.9887311652</v>
      </c>
    </row>
    <row r="5251" spans="11:11">
      <c r="K5251" s="373">
        <v>930203.72235461161</v>
      </c>
    </row>
    <row r="5252" spans="11:11">
      <c r="K5252" s="373">
        <v>-1777975.0347716992</v>
      </c>
    </row>
    <row r="5253" spans="11:11">
      <c r="K5253" s="373">
        <v>-1742734.9039018685</v>
      </c>
    </row>
    <row r="5254" spans="11:11">
      <c r="K5254" s="373">
        <v>-280808.78907563887</v>
      </c>
    </row>
    <row r="5255" spans="11:11">
      <c r="K5255" s="373">
        <v>-1318811.0475561619</v>
      </c>
    </row>
    <row r="5256" spans="11:11">
      <c r="K5256" s="373">
        <v>-561923.73745383427</v>
      </c>
    </row>
    <row r="5257" spans="11:11">
      <c r="K5257" s="373">
        <v>-806434.07046169962</v>
      </c>
    </row>
    <row r="5258" spans="11:11">
      <c r="K5258" s="373">
        <v>-818249.00910231948</v>
      </c>
    </row>
    <row r="5259" spans="11:11">
      <c r="K5259" s="373">
        <v>-264635.21489716624</v>
      </c>
    </row>
    <row r="5260" spans="11:11">
      <c r="K5260" s="373">
        <v>821171.03220563312</v>
      </c>
    </row>
    <row r="5261" spans="11:11">
      <c r="K5261" s="373">
        <v>-1319206.1163600748</v>
      </c>
    </row>
    <row r="5262" spans="11:11">
      <c r="K5262" s="373">
        <v>-628108.48912417714</v>
      </c>
    </row>
    <row r="5263" spans="11:11">
      <c r="K5263" s="373">
        <v>549801.1534296067</v>
      </c>
    </row>
    <row r="5264" spans="11:11">
      <c r="K5264" s="373">
        <v>1929190.6045453858</v>
      </c>
    </row>
    <row r="5265" spans="11:11">
      <c r="K5265" s="373">
        <v>1358279.4814030754</v>
      </c>
    </row>
    <row r="5266" spans="11:11">
      <c r="K5266" s="373">
        <v>313523.08655553451</v>
      </c>
    </row>
    <row r="5267" spans="11:11">
      <c r="K5267" s="373">
        <v>-199057.30359700345</v>
      </c>
    </row>
    <row r="5268" spans="11:11">
      <c r="K5268" s="373">
        <v>-755414.13347042038</v>
      </c>
    </row>
    <row r="5269" spans="11:11">
      <c r="K5269" s="373">
        <v>2103899.7034776481</v>
      </c>
    </row>
    <row r="5270" spans="11:11">
      <c r="K5270" s="373">
        <v>-867606.26571670675</v>
      </c>
    </row>
    <row r="5271" spans="11:11">
      <c r="K5271" s="373">
        <v>1141916.195404296</v>
      </c>
    </row>
    <row r="5272" spans="11:11">
      <c r="K5272" s="373">
        <v>1286847.4635421389</v>
      </c>
    </row>
    <row r="5273" spans="11:11">
      <c r="K5273" s="373">
        <v>-930885.79324200412</v>
      </c>
    </row>
    <row r="5274" spans="11:11">
      <c r="K5274" s="373">
        <v>-938742.0812205401</v>
      </c>
    </row>
    <row r="5275" spans="11:11">
      <c r="K5275" s="373">
        <v>2378177.6721132128</v>
      </c>
    </row>
    <row r="5276" spans="11:11">
      <c r="K5276" s="373">
        <v>1522199.4778438613</v>
      </c>
    </row>
    <row r="5277" spans="11:11">
      <c r="K5277" s="373">
        <v>-1055951.3370232033</v>
      </c>
    </row>
    <row r="5278" spans="11:11">
      <c r="K5278" s="373">
        <v>2256492.2720129527</v>
      </c>
    </row>
    <row r="5279" spans="11:11">
      <c r="K5279" s="373">
        <v>-1327629.5032430443</v>
      </c>
    </row>
    <row r="5280" spans="11:11">
      <c r="K5280" s="373">
        <v>-846818.52106532734</v>
      </c>
    </row>
    <row r="5281" spans="11:11">
      <c r="K5281" s="373">
        <v>1717769.6604441649</v>
      </c>
    </row>
    <row r="5282" spans="11:11">
      <c r="K5282" s="373">
        <v>1821565.2616483562</v>
      </c>
    </row>
    <row r="5283" spans="11:11">
      <c r="K5283" s="373">
        <v>-764936.82714414352</v>
      </c>
    </row>
    <row r="5284" spans="11:11">
      <c r="K5284" s="373">
        <v>445370.92810913012</v>
      </c>
    </row>
    <row r="5285" spans="11:11">
      <c r="K5285" s="373">
        <v>1269727.0613508003</v>
      </c>
    </row>
    <row r="5286" spans="11:11">
      <c r="K5286" s="373">
        <v>3660436.4279067991</v>
      </c>
    </row>
    <row r="5287" spans="11:11">
      <c r="K5287" s="373">
        <v>-1072217.3719451465</v>
      </c>
    </row>
    <row r="5288" spans="11:11">
      <c r="K5288" s="373">
        <v>22932.606164498255</v>
      </c>
    </row>
    <row r="5289" spans="11:11">
      <c r="K5289" s="373">
        <v>533775.25639940728</v>
      </c>
    </row>
    <row r="5290" spans="11:11">
      <c r="K5290" s="373">
        <v>2972405.1528861485</v>
      </c>
    </row>
    <row r="5291" spans="11:11">
      <c r="K5291" s="373">
        <v>-912137.37533616612</v>
      </c>
    </row>
    <row r="5292" spans="11:11">
      <c r="K5292" s="373">
        <v>-982912.93872912065</v>
      </c>
    </row>
    <row r="5293" spans="11:11">
      <c r="K5293" s="373">
        <v>113388.07761855586</v>
      </c>
    </row>
    <row r="5294" spans="11:11">
      <c r="K5294" s="373">
        <v>-1699203.8805445095</v>
      </c>
    </row>
    <row r="5295" spans="11:11">
      <c r="K5295" s="373">
        <v>-782780.65076045832</v>
      </c>
    </row>
    <row r="5296" spans="11:11">
      <c r="K5296" s="373">
        <v>-745439.24300785805</v>
      </c>
    </row>
    <row r="5297" spans="11:11">
      <c r="K5297" s="373">
        <v>-1675290.3753971951</v>
      </c>
    </row>
    <row r="5298" spans="11:11">
      <c r="K5298" s="373">
        <v>-1461802.504611331</v>
      </c>
    </row>
    <row r="5299" spans="11:11">
      <c r="K5299" s="373">
        <v>-2152839.0243671024</v>
      </c>
    </row>
    <row r="5300" spans="11:11">
      <c r="K5300" s="373">
        <v>232489.50192514923</v>
      </c>
    </row>
    <row r="5301" spans="11:11">
      <c r="K5301" s="373">
        <v>-1295370.4253845639</v>
      </c>
    </row>
    <row r="5302" spans="11:11">
      <c r="K5302" s="373">
        <v>-1258943.5820361273</v>
      </c>
    </row>
    <row r="5303" spans="11:11">
      <c r="K5303" s="373">
        <v>-828123.27149803378</v>
      </c>
    </row>
    <row r="5304" spans="11:11">
      <c r="K5304" s="373">
        <v>-1843180.5839666899</v>
      </c>
    </row>
    <row r="5305" spans="11:11">
      <c r="K5305" s="373">
        <v>1682325.7320743685</v>
      </c>
    </row>
    <row r="5306" spans="11:11">
      <c r="K5306" s="373">
        <v>-215509.14766113251</v>
      </c>
    </row>
    <row r="5307" spans="11:11">
      <c r="K5307" s="373">
        <v>-708659.2668895314</v>
      </c>
    </row>
    <row r="5308" spans="11:11">
      <c r="K5308" s="373">
        <v>1578079.3448795851</v>
      </c>
    </row>
    <row r="5309" spans="11:11">
      <c r="K5309" s="373">
        <v>1346739.2916331484</v>
      </c>
    </row>
    <row r="5310" spans="11:11">
      <c r="K5310" s="373">
        <v>2671018.1809074292</v>
      </c>
    </row>
    <row r="5311" spans="11:11">
      <c r="K5311" s="373">
        <v>-929935.88404484908</v>
      </c>
    </row>
    <row r="5312" spans="11:11">
      <c r="K5312" s="373">
        <v>945138.56842838251</v>
      </c>
    </row>
    <row r="5313" spans="11:11">
      <c r="K5313" s="373">
        <v>-334058.18938670517</v>
      </c>
    </row>
    <row r="5314" spans="11:11">
      <c r="K5314" s="373">
        <v>1919465.4135186162</v>
      </c>
    </row>
    <row r="5315" spans="11:11">
      <c r="K5315" s="373">
        <v>1866075.0114692135</v>
      </c>
    </row>
    <row r="5316" spans="11:11">
      <c r="K5316" s="373">
        <v>426987.50463677547</v>
      </c>
    </row>
    <row r="5317" spans="11:11">
      <c r="K5317" s="373">
        <v>-964588.77429651143</v>
      </c>
    </row>
    <row r="5318" spans="11:11">
      <c r="K5318" s="373">
        <v>-659689.05175114458</v>
      </c>
    </row>
    <row r="5319" spans="11:11">
      <c r="K5319" s="373">
        <v>2637358.6274910737</v>
      </c>
    </row>
    <row r="5320" spans="11:11">
      <c r="K5320" s="373">
        <v>2028616.1570075324</v>
      </c>
    </row>
    <row r="5321" spans="11:11">
      <c r="K5321" s="373">
        <v>2758364.4238547822</v>
      </c>
    </row>
    <row r="5322" spans="11:11">
      <c r="K5322" s="373">
        <v>-44830.585599225247</v>
      </c>
    </row>
    <row r="5323" spans="11:11">
      <c r="K5323" s="373">
        <v>627778.62653121748</v>
      </c>
    </row>
    <row r="5324" spans="11:11">
      <c r="K5324" s="373">
        <v>1488993.0479520883</v>
      </c>
    </row>
    <row r="5325" spans="11:11">
      <c r="K5325" s="373">
        <v>-82176.702124332776</v>
      </c>
    </row>
    <row r="5326" spans="11:11">
      <c r="K5326" s="373">
        <v>-482610.77326883841</v>
      </c>
    </row>
    <row r="5327" spans="11:11">
      <c r="K5327" s="373">
        <v>-2007458.9656666722</v>
      </c>
    </row>
    <row r="5328" spans="11:11">
      <c r="K5328" s="373">
        <v>1883319.2284769069</v>
      </c>
    </row>
    <row r="5329" spans="11:11">
      <c r="K5329" s="373">
        <v>-3245754.2449104022</v>
      </c>
    </row>
    <row r="5330" spans="11:11">
      <c r="K5330" s="373">
        <v>-355084.74842731841</v>
      </c>
    </row>
    <row r="5331" spans="11:11">
      <c r="K5331" s="373">
        <v>1607634.0901531444</v>
      </c>
    </row>
    <row r="5332" spans="11:11">
      <c r="K5332" s="373">
        <v>2092607.5465684158</v>
      </c>
    </row>
    <row r="5333" spans="11:11">
      <c r="K5333" s="373">
        <v>-122429.21917409683</v>
      </c>
    </row>
    <row r="5334" spans="11:11">
      <c r="K5334" s="373">
        <v>3242525.6418549083</v>
      </c>
    </row>
    <row r="5335" spans="11:11">
      <c r="K5335" s="373">
        <v>-604339.81583190535</v>
      </c>
    </row>
    <row r="5336" spans="11:11">
      <c r="K5336" s="373">
        <v>-699727.93970771355</v>
      </c>
    </row>
    <row r="5337" spans="11:11">
      <c r="K5337" s="373">
        <v>1449720.3724690157</v>
      </c>
    </row>
    <row r="5338" spans="11:11">
      <c r="K5338" s="373">
        <v>3525182.1374122258</v>
      </c>
    </row>
    <row r="5339" spans="11:11">
      <c r="K5339" s="373">
        <v>-281422.49851433956</v>
      </c>
    </row>
    <row r="5340" spans="11:11">
      <c r="K5340" s="373">
        <v>2212415.2208698373</v>
      </c>
    </row>
    <row r="5341" spans="11:11">
      <c r="K5341" s="373">
        <v>2178556.1187584065</v>
      </c>
    </row>
    <row r="5342" spans="11:11">
      <c r="K5342" s="373">
        <v>625208.78479811386</v>
      </c>
    </row>
    <row r="5343" spans="11:11">
      <c r="K5343" s="373">
        <v>644569.76915944298</v>
      </c>
    </row>
    <row r="5344" spans="11:11">
      <c r="K5344" s="373">
        <v>3547604.9592346139</v>
      </c>
    </row>
    <row r="5345" spans="11:11">
      <c r="K5345" s="373">
        <v>-1408692.4115648079</v>
      </c>
    </row>
    <row r="5346" spans="11:11">
      <c r="K5346" s="373">
        <v>2529019.3380027004</v>
      </c>
    </row>
    <row r="5347" spans="11:11">
      <c r="K5347" s="373">
        <v>59350.231591934105</v>
      </c>
    </row>
    <row r="5348" spans="11:11">
      <c r="K5348" s="373">
        <v>-843376.30387280358</v>
      </c>
    </row>
    <row r="5349" spans="11:11">
      <c r="K5349" s="373">
        <v>-276433.996139311</v>
      </c>
    </row>
    <row r="5350" spans="11:11">
      <c r="K5350" s="373">
        <v>1795507.313937023</v>
      </c>
    </row>
    <row r="5351" spans="11:11">
      <c r="K5351" s="373">
        <v>-387317.50341572589</v>
      </c>
    </row>
    <row r="5352" spans="11:11">
      <c r="K5352" s="373">
        <v>556736.5183535649</v>
      </c>
    </row>
    <row r="5353" spans="11:11">
      <c r="K5353" s="373">
        <v>-234990.95309359184</v>
      </c>
    </row>
    <row r="5354" spans="11:11">
      <c r="K5354" s="373">
        <v>1215896.4238708371</v>
      </c>
    </row>
    <row r="5355" spans="11:11">
      <c r="K5355" s="373">
        <v>2094297.7750829963</v>
      </c>
    </row>
    <row r="5356" spans="11:11">
      <c r="K5356" s="373">
        <v>140222.82751244237</v>
      </c>
    </row>
    <row r="5357" spans="11:11">
      <c r="K5357" s="373">
        <v>2442157.4292430412</v>
      </c>
    </row>
    <row r="5358" spans="11:11">
      <c r="K5358" s="373">
        <v>-1698106.3954996048</v>
      </c>
    </row>
    <row r="5359" spans="11:11">
      <c r="K5359" s="373">
        <v>-635240.21422502992</v>
      </c>
    </row>
    <row r="5360" spans="11:11">
      <c r="K5360" s="373">
        <v>-761618.02320485795</v>
      </c>
    </row>
    <row r="5361" spans="11:11">
      <c r="K5361" s="373">
        <v>-1045133.5710952729</v>
      </c>
    </row>
    <row r="5362" spans="11:11">
      <c r="K5362" s="373">
        <v>183385.78413805622</v>
      </c>
    </row>
    <row r="5363" spans="11:11">
      <c r="K5363" s="373">
        <v>-919088.66316421761</v>
      </c>
    </row>
    <row r="5364" spans="11:11">
      <c r="K5364" s="373">
        <v>2132785.0122408066</v>
      </c>
    </row>
    <row r="5365" spans="11:11">
      <c r="K5365" s="373">
        <v>999079.163173537</v>
      </c>
    </row>
    <row r="5366" spans="11:11">
      <c r="K5366" s="373">
        <v>1225398.6532166156</v>
      </c>
    </row>
    <row r="5367" spans="11:11">
      <c r="K5367" s="373">
        <v>1679711.7317762652</v>
      </c>
    </row>
    <row r="5368" spans="11:11">
      <c r="K5368" s="373">
        <v>2330999.1581948623</v>
      </c>
    </row>
    <row r="5369" spans="11:11">
      <c r="K5369" s="373">
        <v>4222803.4813487735</v>
      </c>
    </row>
    <row r="5370" spans="11:11">
      <c r="K5370" s="373">
        <v>971279.28512107371</v>
      </c>
    </row>
    <row r="5371" spans="11:11">
      <c r="K5371" s="373">
        <v>-104536.88984207949</v>
      </c>
    </row>
    <row r="5372" spans="11:11">
      <c r="K5372" s="373">
        <v>1779198.4392490217</v>
      </c>
    </row>
    <row r="5373" spans="11:11">
      <c r="K5373" s="373">
        <v>2383142.8985086828</v>
      </c>
    </row>
    <row r="5374" spans="11:11">
      <c r="K5374" s="373">
        <v>278989.64698575647</v>
      </c>
    </row>
    <row r="5375" spans="11:11">
      <c r="K5375" s="373">
        <v>-436566.91387741896</v>
      </c>
    </row>
    <row r="5376" spans="11:11">
      <c r="K5376" s="373">
        <v>2148486.5480414452</v>
      </c>
    </row>
    <row r="5377" spans="11:11">
      <c r="K5377" s="373">
        <v>633130.38709240989</v>
      </c>
    </row>
    <row r="5378" spans="11:11">
      <c r="K5378" s="373">
        <v>1813892.0810686124</v>
      </c>
    </row>
    <row r="5379" spans="11:11">
      <c r="K5379" s="373">
        <v>-2781477.1400267081</v>
      </c>
    </row>
    <row r="5380" spans="11:11">
      <c r="K5380" s="373">
        <v>2411502.293786142</v>
      </c>
    </row>
    <row r="5381" spans="11:11">
      <c r="K5381" s="373">
        <v>1945289.3438571154</v>
      </c>
    </row>
    <row r="5382" spans="11:11">
      <c r="K5382" s="373">
        <v>-512007.5908387152</v>
      </c>
    </row>
    <row r="5383" spans="11:11">
      <c r="K5383" s="373">
        <v>2553995.1331196669</v>
      </c>
    </row>
    <row r="5384" spans="11:11">
      <c r="K5384" s="373">
        <v>828750.18049207353</v>
      </c>
    </row>
    <row r="5385" spans="11:11">
      <c r="K5385" s="373">
        <v>-116235.43872960098</v>
      </c>
    </row>
    <row r="5386" spans="11:11">
      <c r="K5386" s="373">
        <v>1442648.7713591938</v>
      </c>
    </row>
    <row r="5387" spans="11:11">
      <c r="K5387" s="373">
        <v>1674218.259802066</v>
      </c>
    </row>
    <row r="5388" spans="11:11">
      <c r="K5388" s="373">
        <v>941755.37681156187</v>
      </c>
    </row>
    <row r="5389" spans="11:11">
      <c r="K5389" s="373">
        <v>-223547.50796893262</v>
      </c>
    </row>
    <row r="5390" spans="11:11">
      <c r="K5390" s="373">
        <v>1837453.462626219</v>
      </c>
    </row>
    <row r="5391" spans="11:11">
      <c r="K5391" s="373">
        <v>969297.35559525597</v>
      </c>
    </row>
    <row r="5392" spans="11:11">
      <c r="K5392" s="373">
        <v>1035627.9384865842</v>
      </c>
    </row>
    <row r="5393" spans="11:11">
      <c r="K5393" s="373">
        <v>2362163.5841762545</v>
      </c>
    </row>
    <row r="5394" spans="11:11">
      <c r="K5394" s="373">
        <v>-544008.86734157475</v>
      </c>
    </row>
    <row r="5395" spans="11:11">
      <c r="K5395" s="373">
        <v>-934338.97321133688</v>
      </c>
    </row>
    <row r="5396" spans="11:11">
      <c r="K5396" s="373">
        <v>624935.99376617908</v>
      </c>
    </row>
    <row r="5397" spans="11:11">
      <c r="K5397" s="373">
        <v>-509483.37290105224</v>
      </c>
    </row>
    <row r="5398" spans="11:11">
      <c r="K5398" s="373">
        <v>1430100.5281197212</v>
      </c>
    </row>
    <row r="5399" spans="11:11">
      <c r="K5399" s="373">
        <v>3725.0856913870666</v>
      </c>
    </row>
    <row r="5400" spans="11:11">
      <c r="K5400" s="373">
        <v>891793.96217244049</v>
      </c>
    </row>
    <row r="5401" spans="11:11">
      <c r="K5401" s="373">
        <v>2119611.7226431482</v>
      </c>
    </row>
    <row r="5402" spans="11:11">
      <c r="K5402" s="373">
        <v>414871.35183307854</v>
      </c>
    </row>
    <row r="5403" spans="11:11">
      <c r="K5403" s="373">
        <v>-401497.76480094623</v>
      </c>
    </row>
    <row r="5404" spans="11:11">
      <c r="K5404" s="373">
        <v>1336390.0133958354</v>
      </c>
    </row>
    <row r="5405" spans="11:11">
      <c r="K5405" s="373">
        <v>-730863.5773851095</v>
      </c>
    </row>
    <row r="5406" spans="11:11">
      <c r="K5406" s="373">
        <v>-1895734.446479036</v>
      </c>
    </row>
    <row r="5407" spans="11:11">
      <c r="K5407" s="373">
        <v>-1513282.6136442341</v>
      </c>
    </row>
    <row r="5408" spans="11:11">
      <c r="K5408" s="373">
        <v>1381247.4861627135</v>
      </c>
    </row>
    <row r="5409" spans="11:11">
      <c r="K5409" s="373">
        <v>-220616.82530437456</v>
      </c>
    </row>
    <row r="5410" spans="11:11">
      <c r="K5410" s="373">
        <v>-1290259.9612063048</v>
      </c>
    </row>
    <row r="5411" spans="11:11">
      <c r="K5411" s="373">
        <v>-124838.00975162303</v>
      </c>
    </row>
    <row r="5412" spans="11:11">
      <c r="K5412" s="373">
        <v>900883.99084156263</v>
      </c>
    </row>
    <row r="5413" spans="11:11">
      <c r="K5413" s="373">
        <v>-421643.84606398363</v>
      </c>
    </row>
    <row r="5414" spans="11:11">
      <c r="K5414" s="373">
        <v>2872658.9295401154</v>
      </c>
    </row>
    <row r="5415" spans="11:11">
      <c r="K5415" s="373">
        <v>353435.17235295265</v>
      </c>
    </row>
    <row r="5416" spans="11:11">
      <c r="K5416" s="373">
        <v>711204.46769781713</v>
      </c>
    </row>
    <row r="5417" spans="11:11">
      <c r="K5417" s="373">
        <v>3607783.9041943848</v>
      </c>
    </row>
    <row r="5418" spans="11:11">
      <c r="K5418" s="373">
        <v>-1719063.7535372986</v>
      </c>
    </row>
    <row r="5419" spans="11:11">
      <c r="K5419" s="373">
        <v>-934507.13515130314</v>
      </c>
    </row>
    <row r="5420" spans="11:11">
      <c r="K5420" s="373">
        <v>-1017604.6007715496</v>
      </c>
    </row>
    <row r="5421" spans="11:11">
      <c r="K5421" s="373">
        <v>1295743.9603044207</v>
      </c>
    </row>
    <row r="5422" spans="11:11">
      <c r="K5422" s="373">
        <v>1521021.7821015653</v>
      </c>
    </row>
    <row r="5423" spans="11:11">
      <c r="K5423" s="373">
        <v>-2472861.2282441026</v>
      </c>
    </row>
    <row r="5424" spans="11:11">
      <c r="K5424" s="373">
        <v>1538880.3590154441</v>
      </c>
    </row>
    <row r="5425" spans="11:11">
      <c r="K5425" s="373">
        <v>741489.54085852043</v>
      </c>
    </row>
    <row r="5426" spans="11:11">
      <c r="K5426" s="373">
        <v>2339719.010182065</v>
      </c>
    </row>
    <row r="5427" spans="11:11">
      <c r="K5427" s="373">
        <v>1036358.2453009014</v>
      </c>
    </row>
    <row r="5428" spans="11:11">
      <c r="K5428" s="373">
        <v>-241309.7076128074</v>
      </c>
    </row>
    <row r="5429" spans="11:11">
      <c r="K5429" s="373">
        <v>-1152958.0765590467</v>
      </c>
    </row>
    <row r="5430" spans="11:11">
      <c r="K5430" s="373">
        <v>1674000.0822681489</v>
      </c>
    </row>
    <row r="5431" spans="11:11">
      <c r="K5431" s="373">
        <v>1042335.3997186825</v>
      </c>
    </row>
    <row r="5432" spans="11:11">
      <c r="K5432" s="373">
        <v>1790590.8347649819</v>
      </c>
    </row>
    <row r="5433" spans="11:11">
      <c r="K5433" s="373">
        <v>2849959.2887614612</v>
      </c>
    </row>
    <row r="5434" spans="11:11">
      <c r="K5434" s="373">
        <v>-336659.52824476245</v>
      </c>
    </row>
    <row r="5435" spans="11:11">
      <c r="K5435" s="373">
        <v>-1095661.0334418416</v>
      </c>
    </row>
    <row r="5436" spans="11:11">
      <c r="K5436" s="373">
        <v>1460016.288133356</v>
      </c>
    </row>
    <row r="5437" spans="11:11">
      <c r="K5437" s="373">
        <v>2571488.8724729018</v>
      </c>
    </row>
    <row r="5438" spans="11:11">
      <c r="K5438" s="373">
        <v>2713866.3930995548</v>
      </c>
    </row>
    <row r="5439" spans="11:11">
      <c r="K5439" s="373">
        <v>1840404.894251622</v>
      </c>
    </row>
    <row r="5440" spans="11:11">
      <c r="K5440" s="373">
        <v>-2302682.4783625039</v>
      </c>
    </row>
    <row r="5441" spans="11:11">
      <c r="K5441" s="373">
        <v>306102.58208845649</v>
      </c>
    </row>
    <row r="5442" spans="11:11">
      <c r="K5442" s="373">
        <v>2036465.5811950329</v>
      </c>
    </row>
    <row r="5443" spans="11:11">
      <c r="K5443" s="373">
        <v>-1698803.3300358492</v>
      </c>
    </row>
    <row r="5444" spans="11:11">
      <c r="K5444" s="373">
        <v>2058548.060429259</v>
      </c>
    </row>
    <row r="5445" spans="11:11">
      <c r="K5445" s="373">
        <v>996283.66650050203</v>
      </c>
    </row>
    <row r="5446" spans="11:11">
      <c r="K5446" s="373">
        <v>33944.293451509904</v>
      </c>
    </row>
    <row r="5447" spans="11:11">
      <c r="K5447" s="373">
        <v>-917395.78474747832</v>
      </c>
    </row>
    <row r="5448" spans="11:11">
      <c r="K5448" s="373">
        <v>-1773616.3217121335</v>
      </c>
    </row>
    <row r="5449" spans="11:11">
      <c r="K5449" s="373">
        <v>-110565.54731441708</v>
      </c>
    </row>
    <row r="5450" spans="11:11">
      <c r="K5450" s="373">
        <v>1954041.1893514905</v>
      </c>
    </row>
    <row r="5451" spans="11:11">
      <c r="K5451" s="373">
        <v>-479309.26905948343</v>
      </c>
    </row>
    <row r="5452" spans="11:11">
      <c r="K5452" s="373">
        <v>507061.97829935327</v>
      </c>
    </row>
    <row r="5453" spans="11:11">
      <c r="K5453" s="373">
        <v>280138.39952225448</v>
      </c>
    </row>
    <row r="5454" spans="11:11">
      <c r="K5454" s="373">
        <v>-2248340.9605206768</v>
      </c>
    </row>
    <row r="5455" spans="11:11">
      <c r="K5455" s="373">
        <v>1747536.7395741704</v>
      </c>
    </row>
    <row r="5456" spans="11:11">
      <c r="K5456" s="373">
        <v>234076.1218144868</v>
      </c>
    </row>
    <row r="5457" spans="11:11">
      <c r="K5457" s="373">
        <v>-2298635.6382807195</v>
      </c>
    </row>
    <row r="5458" spans="11:11">
      <c r="K5458" s="373">
        <v>-620447.10262619588</v>
      </c>
    </row>
    <row r="5459" spans="11:11">
      <c r="K5459" s="373">
        <v>1933928.0121041795</v>
      </c>
    </row>
    <row r="5460" spans="11:11">
      <c r="K5460" s="373">
        <v>249831.42808157927</v>
      </c>
    </row>
    <row r="5461" spans="11:11">
      <c r="K5461" s="373">
        <v>-35530.103255987633</v>
      </c>
    </row>
    <row r="5462" spans="11:11">
      <c r="K5462" s="373">
        <v>-1018815.0478664465</v>
      </c>
    </row>
    <row r="5463" spans="11:11">
      <c r="K5463" s="373">
        <v>1265696.9771502872</v>
      </c>
    </row>
    <row r="5464" spans="11:11">
      <c r="K5464" s="373">
        <v>91908.619024997111</v>
      </c>
    </row>
    <row r="5465" spans="11:11">
      <c r="K5465" s="373">
        <v>374406.6575927455</v>
      </c>
    </row>
    <row r="5466" spans="11:11">
      <c r="K5466" s="373">
        <v>-2116805.4152648496</v>
      </c>
    </row>
    <row r="5467" spans="11:11">
      <c r="K5467" s="373">
        <v>-1156466.850143221</v>
      </c>
    </row>
    <row r="5468" spans="11:11">
      <c r="K5468" s="373">
        <v>2299396.2784813382</v>
      </c>
    </row>
    <row r="5469" spans="11:11">
      <c r="K5469" s="373">
        <v>-1595343.4083579078</v>
      </c>
    </row>
    <row r="5470" spans="11:11">
      <c r="K5470" s="373">
        <v>538326.34027387504</v>
      </c>
    </row>
    <row r="5471" spans="11:11">
      <c r="K5471" s="373">
        <v>3413295.4900006261</v>
      </c>
    </row>
    <row r="5472" spans="11:11">
      <c r="K5472" s="373">
        <v>2752736.425927015</v>
      </c>
    </row>
    <row r="5473" spans="11:11">
      <c r="K5473" s="373">
        <v>1407225.0701236643</v>
      </c>
    </row>
    <row r="5474" spans="11:11">
      <c r="K5474" s="373">
        <v>3025992.8623260465</v>
      </c>
    </row>
    <row r="5475" spans="11:11">
      <c r="K5475" s="373">
        <v>774109.32903524837</v>
      </c>
    </row>
    <row r="5476" spans="11:11">
      <c r="K5476" s="373">
        <v>-49873.271579355001</v>
      </c>
    </row>
    <row r="5477" spans="11:11">
      <c r="K5477" s="373">
        <v>474502.58900639554</v>
      </c>
    </row>
    <row r="5478" spans="11:11">
      <c r="K5478" s="373">
        <v>2100537.5657769926</v>
      </c>
    </row>
    <row r="5479" spans="11:11">
      <c r="K5479" s="373">
        <v>932052.56960602687</v>
      </c>
    </row>
    <row r="5480" spans="11:11">
      <c r="K5480" s="373">
        <v>1993202.2918220896</v>
      </c>
    </row>
    <row r="5481" spans="11:11">
      <c r="K5481" s="373">
        <v>3238156.5323788133</v>
      </c>
    </row>
    <row r="5482" spans="11:11">
      <c r="K5482" s="373">
        <v>3715123.2801978346</v>
      </c>
    </row>
    <row r="5483" spans="11:11">
      <c r="K5483" s="373">
        <v>1425776.014034529</v>
      </c>
    </row>
    <row r="5484" spans="11:11">
      <c r="K5484" s="373">
        <v>-64422.348361206707</v>
      </c>
    </row>
    <row r="5485" spans="11:11">
      <c r="K5485" s="373">
        <v>-12950.500251133693</v>
      </c>
    </row>
    <row r="5486" spans="11:11">
      <c r="K5486" s="373">
        <v>1612574.6025914012</v>
      </c>
    </row>
    <row r="5487" spans="11:11">
      <c r="K5487" s="373">
        <v>1333526.100892619</v>
      </c>
    </row>
    <row r="5488" spans="11:11">
      <c r="K5488" s="373">
        <v>1327580.1576326166</v>
      </c>
    </row>
    <row r="5489" spans="11:11">
      <c r="K5489" s="373">
        <v>-2646623.9070100486</v>
      </c>
    </row>
    <row r="5490" spans="11:11">
      <c r="K5490" s="373">
        <v>-522795.49424686702</v>
      </c>
    </row>
    <row r="5491" spans="11:11">
      <c r="K5491" s="373">
        <v>1024726.333361937</v>
      </c>
    </row>
    <row r="5492" spans="11:11">
      <c r="K5492" s="373">
        <v>-473204.06056588562</v>
      </c>
    </row>
    <row r="5493" spans="11:11">
      <c r="K5493" s="373">
        <v>-161002.33731958969</v>
      </c>
    </row>
    <row r="5494" spans="11:11">
      <c r="K5494" s="373">
        <v>42180.470574218081</v>
      </c>
    </row>
    <row r="5495" spans="11:11">
      <c r="K5495" s="373">
        <v>2066773.9273847102</v>
      </c>
    </row>
    <row r="5496" spans="11:11">
      <c r="K5496" s="373">
        <v>179338.53056628699</v>
      </c>
    </row>
    <row r="5497" spans="11:11">
      <c r="K5497" s="373">
        <v>3210821.4180485541</v>
      </c>
    </row>
    <row r="5498" spans="11:11">
      <c r="K5498" s="373">
        <v>-657734.37660050555</v>
      </c>
    </row>
    <row r="5499" spans="11:11">
      <c r="K5499" s="373">
        <v>-659313.36992676731</v>
      </c>
    </row>
    <row r="5500" spans="11:11">
      <c r="K5500" s="373">
        <v>1936100.2739597571</v>
      </c>
    </row>
    <row r="5501" spans="11:11">
      <c r="K5501" s="373">
        <v>2059839.3869600364</v>
      </c>
    </row>
    <row r="5502" spans="11:11">
      <c r="K5502" s="373">
        <v>-475727.81234887219</v>
      </c>
    </row>
    <row r="5503" spans="11:11">
      <c r="K5503" s="373">
        <v>-809052.00658928358</v>
      </c>
    </row>
    <row r="5504" spans="11:11">
      <c r="K5504" s="373">
        <v>2361.9703183772508</v>
      </c>
    </row>
    <row r="5505" spans="11:11">
      <c r="K5505" s="373">
        <v>326032.30966045358</v>
      </c>
    </row>
    <row r="5506" spans="11:11">
      <c r="K5506" s="373">
        <v>2388448.1542160427</v>
      </c>
    </row>
    <row r="5507" spans="11:11">
      <c r="K5507" s="373">
        <v>-1170563.6005927254</v>
      </c>
    </row>
    <row r="5508" spans="11:11">
      <c r="K5508" s="373">
        <v>-801215.90605410421</v>
      </c>
    </row>
    <row r="5509" spans="11:11">
      <c r="K5509" s="373">
        <v>1610262.8369331195</v>
      </c>
    </row>
    <row r="5510" spans="11:11">
      <c r="K5510" s="373">
        <v>-384176.46758718835</v>
      </c>
    </row>
    <row r="5511" spans="11:11">
      <c r="K5511" s="373">
        <v>-589789.29762415495</v>
      </c>
    </row>
    <row r="5512" spans="11:11">
      <c r="K5512" s="373">
        <v>256073.27550822473</v>
      </c>
    </row>
    <row r="5513" spans="11:11">
      <c r="K5513" s="373">
        <v>-81027.409176026471</v>
      </c>
    </row>
    <row r="5514" spans="11:11">
      <c r="K5514" s="373">
        <v>968333.79156447877</v>
      </c>
    </row>
    <row r="5515" spans="11:11">
      <c r="K5515" s="373">
        <v>-935293.77641088725</v>
      </c>
    </row>
    <row r="5516" spans="11:11">
      <c r="K5516" s="373">
        <v>-1784406.0979490022</v>
      </c>
    </row>
    <row r="5517" spans="11:11">
      <c r="K5517" s="373">
        <v>937482.73599492363</v>
      </c>
    </row>
    <row r="5518" spans="11:11">
      <c r="K5518" s="373">
        <v>537737.7625622421</v>
      </c>
    </row>
    <row r="5519" spans="11:11">
      <c r="K5519" s="373">
        <v>-516126.42550690239</v>
      </c>
    </row>
    <row r="5520" spans="11:11">
      <c r="K5520" s="373">
        <v>1021561.353311768</v>
      </c>
    </row>
    <row r="5521" spans="11:11">
      <c r="K5521" s="373">
        <v>1552550.7864928835</v>
      </c>
    </row>
    <row r="5522" spans="11:11">
      <c r="K5522" s="373">
        <v>2850994.3946211841</v>
      </c>
    </row>
    <row r="5523" spans="11:11">
      <c r="K5523" s="373">
        <v>-234336.43255594675</v>
      </c>
    </row>
    <row r="5524" spans="11:11">
      <c r="K5524" s="373">
        <v>1887221.352637016</v>
      </c>
    </row>
    <row r="5525" spans="11:11">
      <c r="K5525" s="373">
        <v>1505582.2985303521</v>
      </c>
    </row>
    <row r="5526" spans="11:11">
      <c r="K5526" s="373">
        <v>-574080.39625109034</v>
      </c>
    </row>
    <row r="5527" spans="11:11">
      <c r="K5527" s="373">
        <v>-1550694.8746119814</v>
      </c>
    </row>
    <row r="5528" spans="11:11">
      <c r="K5528" s="373">
        <v>1772199.8507417294</v>
      </c>
    </row>
    <row r="5529" spans="11:11">
      <c r="K5529" s="373">
        <v>414901.53694153228</v>
      </c>
    </row>
    <row r="5530" spans="11:11">
      <c r="K5530" s="373">
        <v>1952494.0591961157</v>
      </c>
    </row>
    <row r="5531" spans="11:11">
      <c r="K5531" s="373">
        <v>1363483.3279476834</v>
      </c>
    </row>
    <row r="5532" spans="11:11">
      <c r="K5532" s="373">
        <v>318227.53516512737</v>
      </c>
    </row>
    <row r="5533" spans="11:11">
      <c r="K5533" s="373">
        <v>1465160.8700131753</v>
      </c>
    </row>
    <row r="5534" spans="11:11">
      <c r="K5534" s="373">
        <v>1088373.2970585793</v>
      </c>
    </row>
    <row r="5535" spans="11:11">
      <c r="K5535" s="373">
        <v>-255167.21254027006</v>
      </c>
    </row>
    <row r="5536" spans="11:11">
      <c r="K5536" s="373">
        <v>1503683.4609831527</v>
      </c>
    </row>
    <row r="5537" spans="11:11">
      <c r="K5537" s="373">
        <v>583340.45823884872</v>
      </c>
    </row>
    <row r="5538" spans="11:11">
      <c r="K5538" s="373">
        <v>1764623.244364884</v>
      </c>
    </row>
    <row r="5539" spans="11:11">
      <c r="K5539" s="373">
        <v>-1573666.0316361333</v>
      </c>
    </row>
    <row r="5540" spans="11:11">
      <c r="K5540" s="373">
        <v>-316619.25726921693</v>
      </c>
    </row>
    <row r="5541" spans="11:11">
      <c r="K5541" s="373">
        <v>-136130.00054366631</v>
      </c>
    </row>
    <row r="5542" spans="11:11">
      <c r="K5542" s="373">
        <v>-2456635.2499373551</v>
      </c>
    </row>
    <row r="5543" spans="11:11">
      <c r="K5543" s="373">
        <v>2199087.8265871033</v>
      </c>
    </row>
    <row r="5544" spans="11:11">
      <c r="K5544" s="373">
        <v>3503026.7181403944</v>
      </c>
    </row>
    <row r="5545" spans="11:11">
      <c r="K5545" s="373">
        <v>-25800.818944658851</v>
      </c>
    </row>
    <row r="5546" spans="11:11">
      <c r="K5546" s="373">
        <v>3254212.7398044113</v>
      </c>
    </row>
    <row r="5547" spans="11:11">
      <c r="K5547" s="373">
        <v>513636.32747434522</v>
      </c>
    </row>
    <row r="5548" spans="11:11">
      <c r="K5548" s="373">
        <v>-1679266.1198799289</v>
      </c>
    </row>
    <row r="5549" spans="11:11">
      <c r="K5549" s="373">
        <v>1269385.5939135675</v>
      </c>
    </row>
    <row r="5550" spans="11:11">
      <c r="K5550" s="373">
        <v>-2049948.3295504614</v>
      </c>
    </row>
    <row r="5551" spans="11:11">
      <c r="K5551" s="373">
        <v>-940966.39640305052</v>
      </c>
    </row>
    <row r="5552" spans="11:11">
      <c r="K5552" s="373">
        <v>-412755.90808694647</v>
      </c>
    </row>
    <row r="5553" spans="11:11">
      <c r="K5553" s="373">
        <v>323664.30042389734</v>
      </c>
    </row>
    <row r="5554" spans="11:11">
      <c r="K5554" s="373">
        <v>117772.31797334412</v>
      </c>
    </row>
    <row r="5555" spans="11:11">
      <c r="K5555" s="373">
        <v>2010843.6877431825</v>
      </c>
    </row>
    <row r="5556" spans="11:11">
      <c r="K5556" s="373">
        <v>143003.13015828654</v>
      </c>
    </row>
    <row r="5557" spans="11:11">
      <c r="K5557" s="373">
        <v>-311295.85098077031</v>
      </c>
    </row>
    <row r="5558" spans="11:11">
      <c r="K5558" s="373">
        <v>1683240.1102948126</v>
      </c>
    </row>
    <row r="5559" spans="11:11">
      <c r="K5559" s="373">
        <v>2226480.2189819254</v>
      </c>
    </row>
    <row r="5560" spans="11:11">
      <c r="K5560" s="373">
        <v>1822664.4514109597</v>
      </c>
    </row>
    <row r="5561" spans="11:11">
      <c r="K5561" s="373">
        <v>2105373.0765410904</v>
      </c>
    </row>
    <row r="5562" spans="11:11">
      <c r="K5562" s="373">
        <v>465294.906448561</v>
      </c>
    </row>
    <row r="5563" spans="11:11">
      <c r="K5563" s="373">
        <v>-941843.45127356204</v>
      </c>
    </row>
    <row r="5564" spans="11:11">
      <c r="K5564" s="373">
        <v>-274567.75471726595</v>
      </c>
    </row>
    <row r="5565" spans="11:11">
      <c r="K5565" s="373">
        <v>-1893200.018625411</v>
      </c>
    </row>
    <row r="5566" spans="11:11">
      <c r="K5566" s="373">
        <v>-647138.25690507633</v>
      </c>
    </row>
    <row r="5567" spans="11:11">
      <c r="K5567" s="373">
        <v>-1942854.5378266703</v>
      </c>
    </row>
    <row r="5568" spans="11:11">
      <c r="K5568" s="373">
        <v>-1045575.4115896669</v>
      </c>
    </row>
    <row r="5569" spans="11:11">
      <c r="K5569" s="373">
        <v>714784.00191754405</v>
      </c>
    </row>
    <row r="5570" spans="11:11">
      <c r="K5570" s="373">
        <v>1422652.9595647596</v>
      </c>
    </row>
    <row r="5571" spans="11:11">
      <c r="K5571" s="373">
        <v>-1737016.2452142136</v>
      </c>
    </row>
    <row r="5572" spans="11:11">
      <c r="K5572" s="373">
        <v>-582538.7799733585</v>
      </c>
    </row>
    <row r="5573" spans="11:11">
      <c r="K5573" s="373">
        <v>249559.84596451302</v>
      </c>
    </row>
    <row r="5574" spans="11:11">
      <c r="K5574" s="373">
        <v>-2345211.1184165576</v>
      </c>
    </row>
    <row r="5575" spans="11:11">
      <c r="K5575" s="373">
        <v>2950979.1663246332</v>
      </c>
    </row>
    <row r="5576" spans="11:11">
      <c r="K5576" s="373">
        <v>474049.695441989</v>
      </c>
    </row>
    <row r="5577" spans="11:11">
      <c r="K5577" s="373">
        <v>2778080.7484326586</v>
      </c>
    </row>
    <row r="5578" spans="11:11">
      <c r="K5578" s="373">
        <v>-1540151.4745450828</v>
      </c>
    </row>
    <row r="5579" spans="11:11">
      <c r="K5579" s="373">
        <v>1515562.5622790463</v>
      </c>
    </row>
    <row r="5580" spans="11:11">
      <c r="K5580" s="373">
        <v>-1515776.3625900566</v>
      </c>
    </row>
    <row r="5581" spans="11:11">
      <c r="K5581" s="373">
        <v>-37032.438081932254</v>
      </c>
    </row>
    <row r="5582" spans="11:11">
      <c r="K5582" s="373">
        <v>-633326.51572332985</v>
      </c>
    </row>
    <row r="5583" spans="11:11">
      <c r="K5583" s="373">
        <v>1374723.387246121</v>
      </c>
    </row>
    <row r="5584" spans="11:11">
      <c r="K5584" s="373">
        <v>1531650.5899538512</v>
      </c>
    </row>
    <row r="5585" spans="11:11">
      <c r="K5585" s="373">
        <v>-1504208.8238239479</v>
      </c>
    </row>
    <row r="5586" spans="11:11">
      <c r="K5586" s="373">
        <v>2169130.2532708654</v>
      </c>
    </row>
    <row r="5587" spans="11:11">
      <c r="K5587" s="373">
        <v>-333115.90070241643</v>
      </c>
    </row>
    <row r="5588" spans="11:11">
      <c r="K5588" s="373">
        <v>1766714.7176679897</v>
      </c>
    </row>
    <row r="5589" spans="11:11">
      <c r="K5589" s="373">
        <v>-499102.9079329907</v>
      </c>
    </row>
    <row r="5590" spans="11:11">
      <c r="K5590" s="373">
        <v>1255645.3366285476</v>
      </c>
    </row>
    <row r="5591" spans="11:11">
      <c r="K5591" s="373">
        <v>386385.30491566937</v>
      </c>
    </row>
    <row r="5592" spans="11:11">
      <c r="K5592" s="373">
        <v>-98045.761456234846</v>
      </c>
    </row>
    <row r="5593" spans="11:11">
      <c r="K5593" s="373">
        <v>3393.6736683091149</v>
      </c>
    </row>
    <row r="5594" spans="11:11">
      <c r="K5594" s="373">
        <v>-1912245.3735035099</v>
      </c>
    </row>
    <row r="5595" spans="11:11">
      <c r="K5595" s="373">
        <v>1947790.3254182537</v>
      </c>
    </row>
    <row r="5596" spans="11:11">
      <c r="K5596" s="373">
        <v>-1456343.9878374061</v>
      </c>
    </row>
    <row r="5597" spans="11:11">
      <c r="K5597" s="373">
        <v>2156456.5679829353</v>
      </c>
    </row>
    <row r="5598" spans="11:11">
      <c r="K5598" s="373">
        <v>1052385.9123733633</v>
      </c>
    </row>
    <row r="5599" spans="11:11">
      <c r="K5599" s="373">
        <v>-1925420.7734787203</v>
      </c>
    </row>
    <row r="5600" spans="11:11">
      <c r="K5600" s="373">
        <v>1253034.3959034721</v>
      </c>
    </row>
    <row r="5601" spans="11:11">
      <c r="K5601" s="373">
        <v>-746656.03895069554</v>
      </c>
    </row>
    <row r="5602" spans="11:11">
      <c r="K5602" s="373">
        <v>1035836.893124881</v>
      </c>
    </row>
    <row r="5603" spans="11:11">
      <c r="K5603" s="373">
        <v>-127860.09988531098</v>
      </c>
    </row>
    <row r="5604" spans="11:11">
      <c r="K5604" s="373">
        <v>1581196.0074401021</v>
      </c>
    </row>
    <row r="5605" spans="11:11">
      <c r="K5605" s="373">
        <v>-467160.67618917651</v>
      </c>
    </row>
    <row r="5606" spans="11:11">
      <c r="K5606" s="373">
        <v>-1874110.4389598449</v>
      </c>
    </row>
    <row r="5607" spans="11:11">
      <c r="K5607" s="373">
        <v>-793262.44947096973</v>
      </c>
    </row>
    <row r="5608" spans="11:11">
      <c r="K5608" s="373">
        <v>2226471.3364303028</v>
      </c>
    </row>
    <row r="5609" spans="11:11">
      <c r="K5609" s="373">
        <v>1155720.7423273323</v>
      </c>
    </row>
    <row r="5610" spans="11:11">
      <c r="K5610" s="373">
        <v>1225696.4585562379</v>
      </c>
    </row>
    <row r="5611" spans="11:11">
      <c r="K5611" s="373">
        <v>1034946.626078448</v>
      </c>
    </row>
    <row r="5612" spans="11:11">
      <c r="K5612" s="373">
        <v>-42103.705690000905</v>
      </c>
    </row>
    <row r="5613" spans="11:11">
      <c r="K5613" s="373">
        <v>905216.98433214263</v>
      </c>
    </row>
    <row r="5614" spans="11:11">
      <c r="K5614" s="373">
        <v>1361785.5086310718</v>
      </c>
    </row>
    <row r="5615" spans="11:11">
      <c r="K5615" s="373">
        <v>-224976.93764068233</v>
      </c>
    </row>
    <row r="5616" spans="11:11">
      <c r="K5616" s="373">
        <v>3682899.6920121051</v>
      </c>
    </row>
    <row r="5617" spans="11:11">
      <c r="K5617" s="373">
        <v>-201487.1825481134</v>
      </c>
    </row>
    <row r="5618" spans="11:11">
      <c r="K5618" s="373">
        <v>1072425.9268892838</v>
      </c>
    </row>
    <row r="5619" spans="11:11">
      <c r="K5619" s="373">
        <v>-216028.14044363122</v>
      </c>
    </row>
    <row r="5620" spans="11:11">
      <c r="K5620" s="373">
        <v>3292124.1251879772</v>
      </c>
    </row>
    <row r="5621" spans="11:11">
      <c r="K5621" s="373">
        <v>770800.64173827064</v>
      </c>
    </row>
    <row r="5622" spans="11:11">
      <c r="K5622" s="373">
        <v>516713.35371565237</v>
      </c>
    </row>
    <row r="5623" spans="11:11">
      <c r="K5623" s="373">
        <v>-575772.61923480465</v>
      </c>
    </row>
    <row r="5624" spans="11:11">
      <c r="K5624" s="373">
        <v>1330595.9287764814</v>
      </c>
    </row>
    <row r="5625" spans="11:11">
      <c r="K5625" s="373">
        <v>-731202.50846693723</v>
      </c>
    </row>
    <row r="5626" spans="11:11">
      <c r="K5626" s="373">
        <v>-914744.89574989222</v>
      </c>
    </row>
    <row r="5627" spans="11:11">
      <c r="K5627" s="373">
        <v>1438177.2317078237</v>
      </c>
    </row>
    <row r="5628" spans="11:11">
      <c r="K5628" s="373">
        <v>1503411.2655613816</v>
      </c>
    </row>
    <row r="5629" spans="11:11">
      <c r="K5629" s="373">
        <v>-408092.97197133303</v>
      </c>
    </row>
    <row r="5630" spans="11:11">
      <c r="K5630" s="373">
        <v>957232.04565859796</v>
      </c>
    </row>
    <row r="5631" spans="11:11">
      <c r="K5631" s="373">
        <v>983632.59992101858</v>
      </c>
    </row>
    <row r="5632" spans="11:11">
      <c r="K5632" s="373">
        <v>3114014.306970452</v>
      </c>
    </row>
    <row r="5633" spans="11:11">
      <c r="K5633" s="373">
        <v>-168226.60426290659</v>
      </c>
    </row>
    <row r="5634" spans="11:11">
      <c r="K5634" s="373">
        <v>1230865.2951896836</v>
      </c>
    </row>
    <row r="5635" spans="11:11">
      <c r="K5635" s="373">
        <v>698160.0361883936</v>
      </c>
    </row>
    <row r="5636" spans="11:11">
      <c r="K5636" s="373">
        <v>1224993.9869321373</v>
      </c>
    </row>
    <row r="5637" spans="11:11">
      <c r="K5637" s="373">
        <v>181494.0968739118</v>
      </c>
    </row>
    <row r="5638" spans="11:11">
      <c r="K5638" s="373">
        <v>-631195.51290121558</v>
      </c>
    </row>
    <row r="5639" spans="11:11">
      <c r="K5639" s="373">
        <v>-1313883.4493653476</v>
      </c>
    </row>
    <row r="5640" spans="11:11">
      <c r="K5640" s="373">
        <v>-1167009.2746659138</v>
      </c>
    </row>
    <row r="5641" spans="11:11">
      <c r="K5641" s="373">
        <v>556464.17769833584</v>
      </c>
    </row>
    <row r="5642" spans="11:11">
      <c r="K5642" s="373">
        <v>31025.3859677664</v>
      </c>
    </row>
    <row r="5643" spans="11:11">
      <c r="K5643" s="373">
        <v>2211406.3822597107</v>
      </c>
    </row>
    <row r="5644" spans="11:11">
      <c r="K5644" s="373">
        <v>23448.443746518111</v>
      </c>
    </row>
    <row r="5645" spans="11:11">
      <c r="K5645" s="373">
        <v>-1112781.2671330215</v>
      </c>
    </row>
    <row r="5646" spans="11:11">
      <c r="K5646" s="373">
        <v>-1265675.2256730008</v>
      </c>
    </row>
    <row r="5647" spans="11:11">
      <c r="K5647" s="373">
        <v>1016748.6942517094</v>
      </c>
    </row>
    <row r="5648" spans="11:11">
      <c r="K5648" s="373">
        <v>-1987960.8542140466</v>
      </c>
    </row>
    <row r="5649" spans="11:11">
      <c r="K5649" s="373">
        <v>396186.78771916917</v>
      </c>
    </row>
    <row r="5650" spans="11:11">
      <c r="K5650" s="373">
        <v>829138.60121240723</v>
      </c>
    </row>
    <row r="5651" spans="11:11">
      <c r="K5651" s="373">
        <v>2536012.1133977026</v>
      </c>
    </row>
    <row r="5652" spans="11:11">
      <c r="K5652" s="373">
        <v>28161.055132375797</v>
      </c>
    </row>
    <row r="5653" spans="11:11">
      <c r="K5653" s="373">
        <v>-744350.73234759271</v>
      </c>
    </row>
    <row r="5654" spans="11:11">
      <c r="K5654" s="373">
        <v>2977380.243330718</v>
      </c>
    </row>
    <row r="5655" spans="11:11">
      <c r="K5655" s="373">
        <v>-404411.49232433573</v>
      </c>
    </row>
    <row r="5656" spans="11:11">
      <c r="K5656" s="373">
        <v>2462373.2514676237</v>
      </c>
    </row>
    <row r="5657" spans="11:11">
      <c r="K5657" s="373">
        <v>509828.53270072956</v>
      </c>
    </row>
    <row r="5658" spans="11:11">
      <c r="K5658" s="373">
        <v>948003.04238489619</v>
      </c>
    </row>
    <row r="5659" spans="11:11">
      <c r="K5659" s="373">
        <v>182436.05230759713</v>
      </c>
    </row>
    <row r="5660" spans="11:11">
      <c r="K5660" s="373">
        <v>1279720.6310295931</v>
      </c>
    </row>
    <row r="5661" spans="11:11">
      <c r="K5661" s="373">
        <v>2522688.8201947594</v>
      </c>
    </row>
    <row r="5662" spans="11:11">
      <c r="K5662" s="373">
        <v>407765.95322304429</v>
      </c>
    </row>
    <row r="5663" spans="11:11">
      <c r="K5663" s="373">
        <v>-1139370.5685870978</v>
      </c>
    </row>
    <row r="5664" spans="11:11">
      <c r="K5664" s="373">
        <v>-222368.70502384799</v>
      </c>
    </row>
    <row r="5665" spans="11:11">
      <c r="K5665" s="373">
        <v>808833.89076760388</v>
      </c>
    </row>
    <row r="5666" spans="11:11">
      <c r="K5666" s="373">
        <v>-2335815.2334043216</v>
      </c>
    </row>
    <row r="5667" spans="11:11">
      <c r="K5667" s="373">
        <v>-412112.79046114907</v>
      </c>
    </row>
    <row r="5668" spans="11:11">
      <c r="K5668" s="373">
        <v>3937993.4131152844</v>
      </c>
    </row>
    <row r="5669" spans="11:11">
      <c r="K5669" s="373">
        <v>2917962.0129149007</v>
      </c>
    </row>
    <row r="5670" spans="11:11">
      <c r="K5670" s="373">
        <v>1835645.1155611004</v>
      </c>
    </row>
    <row r="5671" spans="11:11">
      <c r="K5671" s="373">
        <v>-945949.35578359547</v>
      </c>
    </row>
    <row r="5672" spans="11:11">
      <c r="K5672" s="373">
        <v>126011.05527462205</v>
      </c>
    </row>
    <row r="5673" spans="11:11">
      <c r="K5673" s="373">
        <v>692079.1350629658</v>
      </c>
    </row>
    <row r="5674" spans="11:11">
      <c r="K5674" s="373">
        <v>-1252382.9894336059</v>
      </c>
    </row>
    <row r="5675" spans="11:11">
      <c r="K5675" s="373">
        <v>-1336245.0570538947</v>
      </c>
    </row>
    <row r="5676" spans="11:11">
      <c r="K5676" s="373">
        <v>1281184.8770681799</v>
      </c>
    </row>
    <row r="5677" spans="11:11">
      <c r="K5677" s="373">
        <v>-652684.31263953855</v>
      </c>
    </row>
    <row r="5678" spans="11:11">
      <c r="K5678" s="373">
        <v>-485091.51047712378</v>
      </c>
    </row>
    <row r="5679" spans="11:11">
      <c r="K5679" s="373">
        <v>-415370.21193290572</v>
      </c>
    </row>
    <row r="5680" spans="11:11">
      <c r="K5680" s="373">
        <v>1695227.117818496</v>
      </c>
    </row>
    <row r="5681" spans="11:11">
      <c r="K5681" s="373">
        <v>-123017.68830514676</v>
      </c>
    </row>
    <row r="5682" spans="11:11">
      <c r="K5682" s="373">
        <v>898096.22254938795</v>
      </c>
    </row>
    <row r="5683" spans="11:11">
      <c r="K5683" s="373">
        <v>2536699.2360312697</v>
      </c>
    </row>
    <row r="5684" spans="11:11">
      <c r="K5684" s="373">
        <v>2595564.5436519198</v>
      </c>
    </row>
    <row r="5685" spans="11:11">
      <c r="K5685" s="373">
        <v>-637250.67631929612</v>
      </c>
    </row>
    <row r="5686" spans="11:11">
      <c r="K5686" s="373">
        <v>-1740040.6989232157</v>
      </c>
    </row>
    <row r="5687" spans="11:11">
      <c r="K5687" s="373">
        <v>-2015695.8784475026</v>
      </c>
    </row>
    <row r="5688" spans="11:11">
      <c r="K5688" s="373">
        <v>-875151.77868489735</v>
      </c>
    </row>
    <row r="5689" spans="11:11">
      <c r="K5689" s="373">
        <v>-345189.59657772188</v>
      </c>
    </row>
    <row r="5690" spans="11:11">
      <c r="K5690" s="373">
        <v>1483339.8531380596</v>
      </c>
    </row>
    <row r="5691" spans="11:11">
      <c r="K5691" s="373">
        <v>3009829.3770127436</v>
      </c>
    </row>
    <row r="5692" spans="11:11">
      <c r="K5692" s="373">
        <v>1062457.7854801368</v>
      </c>
    </row>
    <row r="5693" spans="11:11">
      <c r="K5693" s="373">
        <v>2387646.5793173295</v>
      </c>
    </row>
    <row r="5694" spans="11:11">
      <c r="K5694" s="373">
        <v>-315724.69927112386</v>
      </c>
    </row>
    <row r="5695" spans="11:11">
      <c r="K5695" s="373">
        <v>1256231.721768921</v>
      </c>
    </row>
    <row r="5696" spans="11:11">
      <c r="K5696" s="373">
        <v>-681427.22170859179</v>
      </c>
    </row>
    <row r="5697" spans="11:11">
      <c r="K5697" s="373">
        <v>-1069491.1368581429</v>
      </c>
    </row>
    <row r="5698" spans="11:11">
      <c r="K5698" s="373">
        <v>1131864.5167811436</v>
      </c>
    </row>
    <row r="5699" spans="11:11">
      <c r="K5699" s="373">
        <v>-1728850.4692142296</v>
      </c>
    </row>
    <row r="5700" spans="11:11">
      <c r="K5700" s="373">
        <v>281122.24414655706</v>
      </c>
    </row>
    <row r="5701" spans="11:11">
      <c r="K5701" s="373">
        <v>941208.6126497339</v>
      </c>
    </row>
    <row r="5702" spans="11:11">
      <c r="K5702" s="373">
        <v>-367192.27731803851</v>
      </c>
    </row>
    <row r="5703" spans="11:11">
      <c r="K5703" s="373">
        <v>59055.269535076339</v>
      </c>
    </row>
    <row r="5704" spans="11:11">
      <c r="K5704" s="373">
        <v>-398647.58171806298</v>
      </c>
    </row>
    <row r="5705" spans="11:11">
      <c r="K5705" s="373">
        <v>-2653534.1488622511</v>
      </c>
    </row>
    <row r="5706" spans="11:11">
      <c r="K5706" s="373">
        <v>-279487.20888703945</v>
      </c>
    </row>
    <row r="5707" spans="11:11">
      <c r="K5707" s="373">
        <v>-2456812.599889027</v>
      </c>
    </row>
    <row r="5708" spans="11:11">
      <c r="K5708" s="373">
        <v>1435.7662491761148</v>
      </c>
    </row>
    <row r="5709" spans="11:11">
      <c r="K5709" s="373">
        <v>-1228226.9217228438</v>
      </c>
    </row>
    <row r="5710" spans="11:11">
      <c r="K5710" s="373">
        <v>1078608.4373006269</v>
      </c>
    </row>
    <row r="5711" spans="11:11">
      <c r="K5711" s="373">
        <v>2177561.6086346358</v>
      </c>
    </row>
    <row r="5712" spans="11:11">
      <c r="K5712" s="373">
        <v>-1374334.8596103867</v>
      </c>
    </row>
    <row r="5713" spans="11:11">
      <c r="K5713" s="373">
        <v>723274.7728977704</v>
      </c>
    </row>
    <row r="5714" spans="11:11">
      <c r="K5714" s="373">
        <v>456679.92500701896</v>
      </c>
    </row>
    <row r="5715" spans="11:11">
      <c r="K5715" s="373">
        <v>1406467.1925379855</v>
      </c>
    </row>
    <row r="5716" spans="11:11">
      <c r="K5716" s="373">
        <v>2704765.3215601388</v>
      </c>
    </row>
    <row r="5717" spans="11:11">
      <c r="K5717" s="373">
        <v>-323730.28869617614</v>
      </c>
    </row>
    <row r="5718" spans="11:11">
      <c r="K5718" s="373">
        <v>-793554.48772719945</v>
      </c>
    </row>
    <row r="5719" spans="11:11">
      <c r="K5719" s="373">
        <v>-680258.79612659931</v>
      </c>
    </row>
    <row r="5720" spans="11:11">
      <c r="K5720" s="373">
        <v>1424087.4359211742</v>
      </c>
    </row>
    <row r="5721" spans="11:11">
      <c r="K5721" s="373">
        <v>-1025968.5710525628</v>
      </c>
    </row>
    <row r="5722" spans="11:11">
      <c r="K5722" s="373">
        <v>-625658.49087114446</v>
      </c>
    </row>
    <row r="5723" spans="11:11">
      <c r="K5723" s="373">
        <v>-504128.04089484876</v>
      </c>
    </row>
    <row r="5724" spans="11:11">
      <c r="K5724" s="373">
        <v>-1527359.9876224478</v>
      </c>
    </row>
    <row r="5725" spans="11:11">
      <c r="K5725" s="373">
        <v>1199055.8711013671</v>
      </c>
    </row>
    <row r="5726" spans="11:11">
      <c r="K5726" s="373">
        <v>-1148807.5298715746</v>
      </c>
    </row>
    <row r="5727" spans="11:11">
      <c r="K5727" s="373">
        <v>945833.62469402212</v>
      </c>
    </row>
    <row r="5728" spans="11:11">
      <c r="K5728" s="373">
        <v>3155765.5605533095</v>
      </c>
    </row>
    <row r="5729" spans="11:11">
      <c r="K5729" s="373">
        <v>2384530.1830781261</v>
      </c>
    </row>
    <row r="5730" spans="11:11">
      <c r="K5730" s="373">
        <v>1353326.2545895667</v>
      </c>
    </row>
    <row r="5731" spans="11:11">
      <c r="K5731" s="373">
        <v>-142781.82463229774</v>
      </c>
    </row>
    <row r="5732" spans="11:11">
      <c r="K5732" s="373">
        <v>1356729.1918853971</v>
      </c>
    </row>
    <row r="5733" spans="11:11">
      <c r="K5733" s="373">
        <v>846157.54245711048</v>
      </c>
    </row>
    <row r="5734" spans="11:11">
      <c r="K5734" s="373">
        <v>3318052.1726830592</v>
      </c>
    </row>
    <row r="5735" spans="11:11">
      <c r="K5735" s="373">
        <v>1733341.8084312005</v>
      </c>
    </row>
    <row r="5736" spans="11:11">
      <c r="K5736" s="373">
        <v>204098.20278600813</v>
      </c>
    </row>
    <row r="5737" spans="11:11">
      <c r="K5737" s="373">
        <v>1553485.8917548878</v>
      </c>
    </row>
    <row r="5738" spans="11:11">
      <c r="K5738" s="373">
        <v>878091.92438035388</v>
      </c>
    </row>
    <row r="5739" spans="11:11">
      <c r="K5739" s="373">
        <v>2831152.0658072997</v>
      </c>
    </row>
    <row r="5740" spans="11:11">
      <c r="K5740" s="373">
        <v>481940.48109723744</v>
      </c>
    </row>
    <row r="5741" spans="11:11">
      <c r="K5741" s="373">
        <v>895854.49538096809</v>
      </c>
    </row>
    <row r="5742" spans="11:11">
      <c r="K5742" s="373">
        <v>1287995.7564230857</v>
      </c>
    </row>
    <row r="5743" spans="11:11">
      <c r="K5743" s="373">
        <v>-341388.192072985</v>
      </c>
    </row>
    <row r="5744" spans="11:11">
      <c r="K5744" s="373">
        <v>12645.80911433138</v>
      </c>
    </row>
    <row r="5745" spans="11:11">
      <c r="K5745" s="373">
        <v>419768.3416486124</v>
      </c>
    </row>
    <row r="5746" spans="11:11">
      <c r="K5746" s="373">
        <v>621571.20904553286</v>
      </c>
    </row>
    <row r="5747" spans="11:11">
      <c r="K5747" s="373">
        <v>67869.650285720825</v>
      </c>
    </row>
    <row r="5748" spans="11:11">
      <c r="K5748" s="373">
        <v>827005.95446633105</v>
      </c>
    </row>
    <row r="5749" spans="11:11">
      <c r="K5749" s="373">
        <v>-674184.22643144568</v>
      </c>
    </row>
    <row r="5750" spans="11:11">
      <c r="K5750" s="373">
        <v>2204401.7947599059</v>
      </c>
    </row>
    <row r="5751" spans="11:11">
      <c r="K5751" s="373">
        <v>-1583705.147389848</v>
      </c>
    </row>
    <row r="5752" spans="11:11">
      <c r="K5752" s="373">
        <v>-360922.3091800285</v>
      </c>
    </row>
    <row r="5753" spans="11:11">
      <c r="K5753" s="373">
        <v>1848966.1965947163</v>
      </c>
    </row>
    <row r="5754" spans="11:11">
      <c r="K5754" s="373">
        <v>-101091.76839774195</v>
      </c>
    </row>
    <row r="5755" spans="11:11">
      <c r="K5755" s="373">
        <v>1780346.1143973463</v>
      </c>
    </row>
    <row r="5756" spans="11:11">
      <c r="K5756" s="373">
        <v>917530.23013425455</v>
      </c>
    </row>
    <row r="5757" spans="11:11">
      <c r="K5757" s="373">
        <v>2155888.4695215682</v>
      </c>
    </row>
    <row r="5758" spans="11:11">
      <c r="K5758" s="373">
        <v>-257152.82507466082</v>
      </c>
    </row>
    <row r="5759" spans="11:11">
      <c r="K5759" s="373">
        <v>273425.98184654745</v>
      </c>
    </row>
    <row r="5760" spans="11:11">
      <c r="K5760" s="373">
        <v>-1866087.0434937794</v>
      </c>
    </row>
    <row r="5761" spans="11:11">
      <c r="K5761" s="373">
        <v>289740.88810818177</v>
      </c>
    </row>
    <row r="5762" spans="11:11">
      <c r="K5762" s="373">
        <v>-581377.61994680727</v>
      </c>
    </row>
    <row r="5763" spans="11:11">
      <c r="K5763" s="373">
        <v>200309.42175149056</v>
      </c>
    </row>
    <row r="5764" spans="11:11">
      <c r="K5764" s="373">
        <v>-2079090.1067388246</v>
      </c>
    </row>
    <row r="5765" spans="11:11">
      <c r="K5765" s="373">
        <v>1979492.9202033665</v>
      </c>
    </row>
    <row r="5766" spans="11:11">
      <c r="K5766" s="373">
        <v>-13271.07206384209</v>
      </c>
    </row>
    <row r="5767" spans="11:11">
      <c r="K5767" s="373">
        <v>645056.57445791201</v>
      </c>
    </row>
    <row r="5768" spans="11:11">
      <c r="K5768" s="373">
        <v>-2131369.2214161358</v>
      </c>
    </row>
    <row r="5769" spans="11:11">
      <c r="K5769" s="373">
        <v>1247834.5091267016</v>
      </c>
    </row>
    <row r="5770" spans="11:11">
      <c r="K5770" s="373">
        <v>3103924.9135090373</v>
      </c>
    </row>
    <row r="5771" spans="11:11">
      <c r="K5771" s="373">
        <v>4121678.2678399011</v>
      </c>
    </row>
    <row r="5772" spans="11:11">
      <c r="K5772" s="373">
        <v>714803.07741445559</v>
      </c>
    </row>
    <row r="5773" spans="11:11">
      <c r="K5773" s="373">
        <v>57773.740686569363</v>
      </c>
    </row>
    <row r="5774" spans="11:11">
      <c r="K5774" s="373">
        <v>84612.855000042822</v>
      </c>
    </row>
    <row r="5775" spans="11:11">
      <c r="K5775" s="373">
        <v>862623.555237544</v>
      </c>
    </row>
    <row r="5776" spans="11:11">
      <c r="K5776" s="373">
        <v>-2077931.402488797</v>
      </c>
    </row>
    <row r="5777" spans="11:11">
      <c r="K5777" s="373">
        <v>2008185.6256885238</v>
      </c>
    </row>
    <row r="5778" spans="11:11">
      <c r="K5778" s="373">
        <v>-850692.39973365981</v>
      </c>
    </row>
    <row r="5779" spans="11:11">
      <c r="K5779" s="373">
        <v>2151612.3297996651</v>
      </c>
    </row>
    <row r="5780" spans="11:11">
      <c r="K5780" s="373">
        <v>-1257170.8231680701</v>
      </c>
    </row>
    <row r="5781" spans="11:11">
      <c r="K5781" s="373">
        <v>-288448.15432121558</v>
      </c>
    </row>
    <row r="5782" spans="11:11">
      <c r="K5782" s="373">
        <v>-19327.272720103851</v>
      </c>
    </row>
    <row r="5783" spans="11:11">
      <c r="K5783" s="373">
        <v>2148060.6690347604</v>
      </c>
    </row>
    <row r="5784" spans="11:11">
      <c r="K5784" s="373">
        <v>-543531.31704211072</v>
      </c>
    </row>
    <row r="5785" spans="11:11">
      <c r="K5785" s="373">
        <v>-231981.53661797079</v>
      </c>
    </row>
    <row r="5786" spans="11:11">
      <c r="K5786" s="373">
        <v>1864926.3325209387</v>
      </c>
    </row>
    <row r="5787" spans="11:11">
      <c r="K5787" s="373">
        <v>973591.32277619396</v>
      </c>
    </row>
    <row r="5788" spans="11:11">
      <c r="K5788" s="373">
        <v>-1693859.408283785</v>
      </c>
    </row>
    <row r="5789" spans="11:11">
      <c r="K5789" s="373">
        <v>-500050.22856037016</v>
      </c>
    </row>
    <row r="5790" spans="11:11">
      <c r="K5790" s="373">
        <v>1917037.4973972084</v>
      </c>
    </row>
    <row r="5791" spans="11:11">
      <c r="K5791" s="373">
        <v>3240554.233747757</v>
      </c>
    </row>
    <row r="5792" spans="11:11">
      <c r="K5792" s="373">
        <v>1729375.7106539917</v>
      </c>
    </row>
    <row r="5793" spans="11:11">
      <c r="K5793" s="373">
        <v>-1739155.1636619137</v>
      </c>
    </row>
    <row r="5794" spans="11:11">
      <c r="K5794" s="373">
        <v>622708.76082475786</v>
      </c>
    </row>
    <row r="5795" spans="11:11">
      <c r="K5795" s="373">
        <v>421179.39179965039</v>
      </c>
    </row>
    <row r="5796" spans="11:11">
      <c r="K5796" s="373">
        <v>-2098548.6667386275</v>
      </c>
    </row>
    <row r="5797" spans="11:11">
      <c r="K5797" s="373">
        <v>421587.22150842031</v>
      </c>
    </row>
    <row r="5798" spans="11:11">
      <c r="K5798" s="373">
        <v>-423520.35131481825</v>
      </c>
    </row>
    <row r="5799" spans="11:11">
      <c r="K5799" s="373">
        <v>-1188961.4906584618</v>
      </c>
    </row>
    <row r="5800" spans="11:11">
      <c r="K5800" s="373">
        <v>4099053.2551910458</v>
      </c>
    </row>
    <row r="5801" spans="11:11">
      <c r="K5801" s="373">
        <v>1130059.8757186357</v>
      </c>
    </row>
    <row r="5802" spans="11:11">
      <c r="K5802" s="373">
        <v>3222881.9938893598</v>
      </c>
    </row>
    <row r="5803" spans="11:11">
      <c r="K5803" s="373">
        <v>730525.15444516321</v>
      </c>
    </row>
    <row r="5804" spans="11:11">
      <c r="K5804" s="373">
        <v>997822.35238161893</v>
      </c>
    </row>
    <row r="5805" spans="11:11">
      <c r="K5805" s="373">
        <v>1775577.2216591274</v>
      </c>
    </row>
    <row r="5806" spans="11:11">
      <c r="K5806" s="373">
        <v>736599.31214022287</v>
      </c>
    </row>
    <row r="5807" spans="11:11">
      <c r="K5807" s="373">
        <v>1030381.6660723889</v>
      </c>
    </row>
    <row r="5808" spans="11:11">
      <c r="K5808" s="373">
        <v>528560.31861962494</v>
      </c>
    </row>
    <row r="5809" spans="11:11">
      <c r="K5809" s="373">
        <v>2399474.954082164</v>
      </c>
    </row>
    <row r="5810" spans="11:11">
      <c r="K5810" s="373">
        <v>-224781.08589631994</v>
      </c>
    </row>
    <row r="5811" spans="11:11">
      <c r="K5811" s="373">
        <v>-162406.81790773477</v>
      </c>
    </row>
    <row r="5812" spans="11:11">
      <c r="K5812" s="373">
        <v>1044865.1205386415</v>
      </c>
    </row>
    <row r="5813" spans="11:11">
      <c r="K5813" s="373">
        <v>-1603023.583337903</v>
      </c>
    </row>
    <row r="5814" spans="11:11">
      <c r="K5814" s="373">
        <v>-119980.23160692817</v>
      </c>
    </row>
    <row r="5815" spans="11:11">
      <c r="K5815" s="373">
        <v>-990959.67935135053</v>
      </c>
    </row>
    <row r="5816" spans="11:11">
      <c r="K5816" s="373">
        <v>1062577.018001782</v>
      </c>
    </row>
    <row r="5817" spans="11:11">
      <c r="K5817" s="373">
        <v>1527753.2380535898</v>
      </c>
    </row>
    <row r="5818" spans="11:11">
      <c r="K5818" s="373">
        <v>2319037.0064554848</v>
      </c>
    </row>
    <row r="5819" spans="11:11">
      <c r="K5819" s="373">
        <v>1192167.1514564997</v>
      </c>
    </row>
    <row r="5820" spans="11:11">
      <c r="K5820" s="373">
        <v>336583.07909375918</v>
      </c>
    </row>
    <row r="5821" spans="11:11">
      <c r="K5821" s="373">
        <v>2779625.7723585758</v>
      </c>
    </row>
    <row r="5822" spans="11:11">
      <c r="K5822" s="373">
        <v>1736522.0715527709</v>
      </c>
    </row>
    <row r="5823" spans="11:11">
      <c r="K5823" s="373">
        <v>756077.09592065192</v>
      </c>
    </row>
    <row r="5824" spans="11:11">
      <c r="K5824" s="373">
        <v>-604519.62695058994</v>
      </c>
    </row>
    <row r="5825" spans="11:11">
      <c r="K5825" s="373">
        <v>536497.61785907275</v>
      </c>
    </row>
    <row r="5826" spans="11:11">
      <c r="K5826" s="373">
        <v>583632.13601538702</v>
      </c>
    </row>
    <row r="5827" spans="11:11">
      <c r="K5827" s="373">
        <v>-936371.33479127206</v>
      </c>
    </row>
    <row r="5828" spans="11:11">
      <c r="K5828" s="373">
        <v>1962695.5287261622</v>
      </c>
    </row>
    <row r="5829" spans="11:11">
      <c r="K5829" s="373">
        <v>563546.66639241553</v>
      </c>
    </row>
    <row r="5830" spans="11:11">
      <c r="K5830" s="373">
        <v>1533001.1290871704</v>
      </c>
    </row>
    <row r="5831" spans="11:11">
      <c r="K5831" s="373">
        <v>-919303.25795103761</v>
      </c>
    </row>
    <row r="5832" spans="11:11">
      <c r="K5832" s="373">
        <v>1116008.8509362072</v>
      </c>
    </row>
    <row r="5833" spans="11:11">
      <c r="K5833" s="373">
        <v>95835.122822459321</v>
      </c>
    </row>
    <row r="5834" spans="11:11">
      <c r="K5834" s="373">
        <v>1069173.4015337129</v>
      </c>
    </row>
    <row r="5835" spans="11:11">
      <c r="K5835" s="373">
        <v>1708362.3925370693</v>
      </c>
    </row>
    <row r="5836" spans="11:11">
      <c r="K5836" s="373">
        <v>-2472715.1723761805</v>
      </c>
    </row>
    <row r="5837" spans="11:11">
      <c r="K5837" s="373">
        <v>302115.24272717675</v>
      </c>
    </row>
    <row r="5838" spans="11:11">
      <c r="K5838" s="373">
        <v>-311366.71332449629</v>
      </c>
    </row>
    <row r="5839" spans="11:11">
      <c r="K5839" s="373">
        <v>2101856.2673804145</v>
      </c>
    </row>
    <row r="5840" spans="11:11">
      <c r="K5840" s="373">
        <v>905542.15621366934</v>
      </c>
    </row>
    <row r="5841" spans="11:11">
      <c r="K5841" s="373">
        <v>1712915.2990777011</v>
      </c>
    </row>
    <row r="5842" spans="11:11">
      <c r="K5842" s="373">
        <v>1906987.4443351275</v>
      </c>
    </row>
    <row r="5843" spans="11:11">
      <c r="K5843" s="373">
        <v>-1013603.9193579153</v>
      </c>
    </row>
    <row r="5844" spans="11:11">
      <c r="K5844" s="373">
        <v>1640855.2613424195</v>
      </c>
    </row>
    <row r="5845" spans="11:11">
      <c r="K5845" s="373">
        <v>-1466748.602095983</v>
      </c>
    </row>
    <row r="5846" spans="11:11">
      <c r="K5846" s="373">
        <v>1194129.4117131925</v>
      </c>
    </row>
    <row r="5847" spans="11:11">
      <c r="K5847" s="373">
        <v>576891.19421189255</v>
      </c>
    </row>
    <row r="5848" spans="11:11">
      <c r="K5848" s="373">
        <v>3718590.5872435868</v>
      </c>
    </row>
    <row r="5849" spans="11:11">
      <c r="K5849" s="373">
        <v>1483746.5606273313</v>
      </c>
    </row>
    <row r="5850" spans="11:11">
      <c r="K5850" s="373">
        <v>1894554.9697659391</v>
      </c>
    </row>
    <row r="5851" spans="11:11">
      <c r="K5851" s="373">
        <v>2103447.7678327365</v>
      </c>
    </row>
    <row r="5852" spans="11:11">
      <c r="K5852" s="373">
        <v>343252.136092701</v>
      </c>
    </row>
    <row r="5853" spans="11:11">
      <c r="K5853" s="373">
        <v>98472.428245743504</v>
      </c>
    </row>
    <row r="5854" spans="11:11">
      <c r="K5854" s="373">
        <v>900460.00539187877</v>
      </c>
    </row>
    <row r="5855" spans="11:11">
      <c r="K5855" s="373">
        <v>-1139405.9058561148</v>
      </c>
    </row>
    <row r="5856" spans="11:11">
      <c r="K5856" s="373">
        <v>897628.52117400407</v>
      </c>
    </row>
    <row r="5857" spans="11:11">
      <c r="K5857" s="373">
        <v>2454149.8563523348</v>
      </c>
    </row>
    <row r="5858" spans="11:11">
      <c r="K5858" s="373">
        <v>-222818.61363308178</v>
      </c>
    </row>
    <row r="5859" spans="11:11">
      <c r="K5859" s="373">
        <v>1774323.186367152</v>
      </c>
    </row>
    <row r="5860" spans="11:11">
      <c r="K5860" s="373">
        <v>-1578953.7246804133</v>
      </c>
    </row>
    <row r="5861" spans="11:11">
      <c r="K5861" s="373">
        <v>-1101066.1798956185</v>
      </c>
    </row>
    <row r="5862" spans="11:11">
      <c r="K5862" s="373">
        <v>-988823.4924194155</v>
      </c>
    </row>
    <row r="5863" spans="11:11">
      <c r="K5863" s="373">
        <v>-660839.36768539599</v>
      </c>
    </row>
    <row r="5864" spans="11:11">
      <c r="K5864" s="373">
        <v>-821930.06024594477</v>
      </c>
    </row>
    <row r="5865" spans="11:11">
      <c r="K5865" s="373">
        <v>-1575816.0880674957</v>
      </c>
    </row>
    <row r="5866" spans="11:11">
      <c r="K5866" s="373">
        <v>2433862.0023169601</v>
      </c>
    </row>
    <row r="5867" spans="11:11">
      <c r="K5867" s="373">
        <v>1331469.2151562122</v>
      </c>
    </row>
    <row r="5868" spans="11:11">
      <c r="K5868" s="373">
        <v>2772649.5624433206</v>
      </c>
    </row>
    <row r="5869" spans="11:11">
      <c r="K5869" s="373">
        <v>-1191611.756824661</v>
      </c>
    </row>
    <row r="5870" spans="11:11">
      <c r="K5870" s="373">
        <v>-324417.34813998151</v>
      </c>
    </row>
    <row r="5871" spans="11:11">
      <c r="K5871" s="373">
        <v>1057722.3818948704</v>
      </c>
    </row>
    <row r="5872" spans="11:11">
      <c r="K5872" s="373">
        <v>-2490072.5779744186</v>
      </c>
    </row>
    <row r="5873" spans="11:11">
      <c r="K5873" s="373">
        <v>2231518.0184688391</v>
      </c>
    </row>
    <row r="5874" spans="11:11">
      <c r="K5874" s="373">
        <v>514123.19699802645</v>
      </c>
    </row>
    <row r="5875" spans="11:11">
      <c r="K5875" s="373">
        <v>887609.2529361893</v>
      </c>
    </row>
    <row r="5876" spans="11:11">
      <c r="K5876" s="373">
        <v>-1572923.2275462912</v>
      </c>
    </row>
    <row r="5877" spans="11:11">
      <c r="K5877" s="373">
        <v>2012064.1755875016</v>
      </c>
    </row>
    <row r="5878" spans="11:11">
      <c r="K5878" s="373">
        <v>-509841.23250344605</v>
      </c>
    </row>
    <row r="5879" spans="11:11">
      <c r="K5879" s="373">
        <v>2207297.729018718</v>
      </c>
    </row>
    <row r="5880" spans="11:11">
      <c r="K5880" s="373">
        <v>260602.70847253175</v>
      </c>
    </row>
    <row r="5881" spans="11:11">
      <c r="K5881" s="373">
        <v>167865.21431893529</v>
      </c>
    </row>
    <row r="5882" spans="11:11">
      <c r="K5882" s="373">
        <v>2260110.3600247353</v>
      </c>
    </row>
    <row r="5883" spans="11:11">
      <c r="K5883" s="373">
        <v>-465389.01503284718</v>
      </c>
    </row>
    <row r="5884" spans="11:11">
      <c r="K5884" s="373">
        <v>1822702.7567448143</v>
      </c>
    </row>
    <row r="5885" spans="11:11">
      <c r="K5885" s="373">
        <v>-685707.42696263443</v>
      </c>
    </row>
    <row r="5886" spans="11:11">
      <c r="K5886" s="373">
        <v>245915.42981169536</v>
      </c>
    </row>
    <row r="5887" spans="11:11">
      <c r="K5887" s="373">
        <v>691980.37797064171</v>
      </c>
    </row>
    <row r="5888" spans="11:11">
      <c r="K5888" s="373">
        <v>840576.03717409051</v>
      </c>
    </row>
    <row r="5889" spans="11:11">
      <c r="K5889" s="373">
        <v>1184269.828675512</v>
      </c>
    </row>
    <row r="5890" spans="11:11">
      <c r="K5890" s="373">
        <v>-466735.36268025194</v>
      </c>
    </row>
    <row r="5891" spans="11:11">
      <c r="K5891" s="373">
        <v>2109997.1039905762</v>
      </c>
    </row>
    <row r="5892" spans="11:11">
      <c r="K5892" s="373">
        <v>2859556.0570128169</v>
      </c>
    </row>
    <row r="5893" spans="11:11">
      <c r="K5893" s="373">
        <v>-530457.61055924697</v>
      </c>
    </row>
    <row r="5894" spans="11:11">
      <c r="K5894" s="373">
        <v>-1913077.9766181663</v>
      </c>
    </row>
    <row r="5895" spans="11:11">
      <c r="K5895" s="373">
        <v>1872761.1090295303</v>
      </c>
    </row>
    <row r="5896" spans="11:11">
      <c r="K5896" s="373">
        <v>2522873.6466781357</v>
      </c>
    </row>
    <row r="5897" spans="11:11">
      <c r="K5897" s="373">
        <v>2800285.9242784912</v>
      </c>
    </row>
    <row r="5898" spans="11:11">
      <c r="K5898" s="373">
        <v>818315.09744988778</v>
      </c>
    </row>
    <row r="5899" spans="11:11">
      <c r="K5899" s="373">
        <v>511129.43132100417</v>
      </c>
    </row>
    <row r="5900" spans="11:11">
      <c r="K5900" s="373">
        <v>2207152.9172202423</v>
      </c>
    </row>
    <row r="5901" spans="11:11">
      <c r="K5901" s="373">
        <v>-1511601.4630214463</v>
      </c>
    </row>
    <row r="5902" spans="11:11">
      <c r="K5902" s="373">
        <v>-1409322.8403761736</v>
      </c>
    </row>
    <row r="5903" spans="11:11">
      <c r="K5903" s="373">
        <v>675995.90801311075</v>
      </c>
    </row>
    <row r="5904" spans="11:11">
      <c r="K5904" s="373">
        <v>-1205150.6671986065</v>
      </c>
    </row>
    <row r="5905" spans="11:11">
      <c r="K5905" s="373">
        <v>-1442851.0485205171</v>
      </c>
    </row>
    <row r="5906" spans="11:11">
      <c r="K5906" s="373">
        <v>426014.35116711399</v>
      </c>
    </row>
    <row r="5907" spans="11:11">
      <c r="K5907" s="373">
        <v>-1173422.2141359723</v>
      </c>
    </row>
    <row r="5908" spans="11:11">
      <c r="K5908" s="373">
        <v>-157139.73464897671</v>
      </c>
    </row>
    <row r="5909" spans="11:11">
      <c r="K5909" s="373">
        <v>910049.21013056091</v>
      </c>
    </row>
    <row r="5910" spans="11:11">
      <c r="K5910" s="373">
        <v>-342658.18902168423</v>
      </c>
    </row>
    <row r="5911" spans="11:11">
      <c r="K5911" s="373">
        <v>779899.76208298025</v>
      </c>
    </row>
    <row r="5912" spans="11:11">
      <c r="K5912" s="373">
        <v>1059366.6728903258</v>
      </c>
    </row>
    <row r="5913" spans="11:11">
      <c r="K5913" s="373">
        <v>-213735.75661427225</v>
      </c>
    </row>
    <row r="5914" spans="11:11">
      <c r="K5914" s="373">
        <v>1815745.1746009847</v>
      </c>
    </row>
    <row r="5915" spans="11:11">
      <c r="K5915" s="373">
        <v>-1881193.7047202387</v>
      </c>
    </row>
    <row r="5916" spans="11:11">
      <c r="K5916" s="373">
        <v>790084.71003741468</v>
      </c>
    </row>
    <row r="5917" spans="11:11">
      <c r="K5917" s="373">
        <v>-630856.54787091142</v>
      </c>
    </row>
    <row r="5918" spans="11:11">
      <c r="K5918" s="373">
        <v>404817.28479719069</v>
      </c>
    </row>
    <row r="5919" spans="11:11">
      <c r="K5919" s="373">
        <v>23097.462706000078</v>
      </c>
    </row>
    <row r="5920" spans="11:11">
      <c r="K5920" s="373">
        <v>-713189.43181004713</v>
      </c>
    </row>
    <row r="5921" spans="11:11">
      <c r="K5921" s="373">
        <v>5403455.3324593762</v>
      </c>
    </row>
    <row r="5922" spans="11:11">
      <c r="K5922" s="373">
        <v>-271046.4896956922</v>
      </c>
    </row>
    <row r="5923" spans="11:11">
      <c r="K5923" s="373">
        <v>2403305.2772113662</v>
      </c>
    </row>
    <row r="5924" spans="11:11">
      <c r="K5924" s="373">
        <v>-2215500.5782459085</v>
      </c>
    </row>
    <row r="5925" spans="11:11">
      <c r="K5925" s="373">
        <v>320892.10415031551</v>
      </c>
    </row>
    <row r="5926" spans="11:11">
      <c r="K5926" s="373">
        <v>-1459851.4548300339</v>
      </c>
    </row>
    <row r="5927" spans="11:11">
      <c r="K5927" s="373">
        <v>3648165.8385882527</v>
      </c>
    </row>
    <row r="5928" spans="11:11">
      <c r="K5928" s="373">
        <v>2525556.9533774378</v>
      </c>
    </row>
    <row r="5929" spans="11:11">
      <c r="K5929" s="373">
        <v>444662.35963796498</v>
      </c>
    </row>
    <row r="5930" spans="11:11">
      <c r="K5930" s="373">
        <v>-977039.97216544265</v>
      </c>
    </row>
    <row r="5931" spans="11:11">
      <c r="K5931" s="373">
        <v>307439.81526423129</v>
      </c>
    </row>
    <row r="5932" spans="11:11">
      <c r="K5932" s="373">
        <v>-68109.781437804224</v>
      </c>
    </row>
    <row r="5933" spans="11:11">
      <c r="K5933" s="373">
        <v>-532239.49799583433</v>
      </c>
    </row>
    <row r="5934" spans="11:11">
      <c r="K5934" s="373">
        <v>-592994.27342361782</v>
      </c>
    </row>
    <row r="5935" spans="11:11">
      <c r="K5935" s="373">
        <v>-610589.13866283116</v>
      </c>
    </row>
    <row r="5936" spans="11:11">
      <c r="K5936" s="373">
        <v>1506922.1945326382</v>
      </c>
    </row>
    <row r="5937" spans="11:11">
      <c r="K5937" s="373">
        <v>477289.46372000244</v>
      </c>
    </row>
    <row r="5938" spans="11:11">
      <c r="K5938" s="373">
        <v>1790163.0566992268</v>
      </c>
    </row>
    <row r="5939" spans="11:11">
      <c r="K5939" s="373">
        <v>45973.169089353178</v>
      </c>
    </row>
    <row r="5940" spans="11:11">
      <c r="K5940" s="373">
        <v>1094452.1028897401</v>
      </c>
    </row>
    <row r="5941" spans="11:11">
      <c r="K5941" s="373">
        <v>1194723.0880151333</v>
      </c>
    </row>
    <row r="5942" spans="11:11">
      <c r="K5942" s="373">
        <v>744502.75014423276</v>
      </c>
    </row>
    <row r="5943" spans="11:11">
      <c r="K5943" s="373">
        <v>-165106.00586753828</v>
      </c>
    </row>
    <row r="5944" spans="11:11">
      <c r="K5944" s="373">
        <v>1852274.5254076521</v>
      </c>
    </row>
    <row r="5945" spans="11:11">
      <c r="K5945" s="373">
        <v>-625891.10379698151</v>
      </c>
    </row>
    <row r="5946" spans="11:11">
      <c r="K5946" s="373">
        <v>1477689.9153912195</v>
      </c>
    </row>
    <row r="5947" spans="11:11">
      <c r="K5947" s="373">
        <v>1409645.8357229454</v>
      </c>
    </row>
    <row r="5948" spans="11:11">
      <c r="K5948" s="373">
        <v>1700450.0172660502</v>
      </c>
    </row>
    <row r="5949" spans="11:11">
      <c r="K5949" s="373">
        <v>2034400.661412203</v>
      </c>
    </row>
    <row r="5950" spans="11:11">
      <c r="K5950" s="373">
        <v>295817.53413647017</v>
      </c>
    </row>
    <row r="5951" spans="11:11">
      <c r="K5951" s="373">
        <v>201017.19549239287</v>
      </c>
    </row>
    <row r="5952" spans="11:11">
      <c r="K5952" s="373">
        <v>-41113.371400974458</v>
      </c>
    </row>
    <row r="5953" spans="11:11">
      <c r="K5953" s="373">
        <v>-691640.98525444802</v>
      </c>
    </row>
    <row r="5954" spans="11:11">
      <c r="K5954" s="373">
        <v>1686291.5132821088</v>
      </c>
    </row>
    <row r="5955" spans="11:11">
      <c r="K5955" s="373">
        <v>-159712.5957855247</v>
      </c>
    </row>
    <row r="5956" spans="11:11">
      <c r="K5956" s="373">
        <v>-968844.625635706</v>
      </c>
    </row>
    <row r="5957" spans="11:11">
      <c r="K5957" s="373">
        <v>-303703.54391268198</v>
      </c>
    </row>
    <row r="5958" spans="11:11">
      <c r="K5958" s="373">
        <v>-284430.97652382543</v>
      </c>
    </row>
    <row r="5959" spans="11:11">
      <c r="K5959" s="373">
        <v>1645861.1446069011</v>
      </c>
    </row>
    <row r="5960" spans="11:11">
      <c r="K5960" s="373">
        <v>-60405.249239994679</v>
      </c>
    </row>
    <row r="5961" spans="11:11">
      <c r="K5961" s="373">
        <v>-212632.44655993301</v>
      </c>
    </row>
    <row r="5962" spans="11:11">
      <c r="K5962" s="373">
        <v>-1909545.3332800649</v>
      </c>
    </row>
    <row r="5963" spans="11:11">
      <c r="K5963" s="373">
        <v>4137837.8960430538</v>
      </c>
    </row>
    <row r="5964" spans="11:11">
      <c r="K5964" s="373">
        <v>-903916.15750285215</v>
      </c>
    </row>
    <row r="5965" spans="11:11">
      <c r="K5965" s="373">
        <v>2174002.4578141617</v>
      </c>
    </row>
    <row r="5966" spans="11:11">
      <c r="K5966" s="373">
        <v>2833563.2898820648</v>
      </c>
    </row>
    <row r="5967" spans="11:11">
      <c r="K5967" s="373">
        <v>1811828.6622959862</v>
      </c>
    </row>
    <row r="5968" spans="11:11">
      <c r="K5968" s="373">
        <v>-262716.09722818737</v>
      </c>
    </row>
    <row r="5969" spans="11:11">
      <c r="K5969" s="373">
        <v>-445671.74917622423</v>
      </c>
    </row>
    <row r="5970" spans="11:11">
      <c r="K5970" s="373">
        <v>1308395.9408500057</v>
      </c>
    </row>
    <row r="5971" spans="11:11">
      <c r="K5971" s="373">
        <v>-1592274.8988856156</v>
      </c>
    </row>
    <row r="5972" spans="11:11">
      <c r="K5972" s="373">
        <v>891229.26135277678</v>
      </c>
    </row>
    <row r="5973" spans="11:11">
      <c r="K5973" s="373">
        <v>2404336.8333013831</v>
      </c>
    </row>
    <row r="5974" spans="11:11">
      <c r="K5974" s="373">
        <v>-548872.30532466841</v>
      </c>
    </row>
    <row r="5975" spans="11:11">
      <c r="K5975" s="373">
        <v>719310.66169504845</v>
      </c>
    </row>
    <row r="5976" spans="11:11">
      <c r="K5976" s="373">
        <v>2043690.5503000717</v>
      </c>
    </row>
    <row r="5977" spans="11:11">
      <c r="K5977" s="373">
        <v>-215221.24429530976</v>
      </c>
    </row>
    <row r="5978" spans="11:11">
      <c r="K5978" s="373">
        <v>-1081744.2076343887</v>
      </c>
    </row>
    <row r="5979" spans="11:11">
      <c r="K5979" s="373">
        <v>-740749.13837966928</v>
      </c>
    </row>
    <row r="5980" spans="11:11">
      <c r="K5980" s="373">
        <v>394980.4835271514</v>
      </c>
    </row>
    <row r="5981" spans="11:11">
      <c r="K5981" s="373">
        <v>-1211325.3514885318</v>
      </c>
    </row>
    <row r="5982" spans="11:11">
      <c r="K5982" s="373">
        <v>917539.21985709365</v>
      </c>
    </row>
    <row r="5983" spans="11:11">
      <c r="K5983" s="373">
        <v>1137981.4993615423</v>
      </c>
    </row>
    <row r="5984" spans="11:11">
      <c r="K5984" s="373">
        <v>-1296726.9413717538</v>
      </c>
    </row>
    <row r="5985" spans="11:11">
      <c r="K5985" s="373">
        <v>316204.34246630431</v>
      </c>
    </row>
    <row r="5986" spans="11:11">
      <c r="K5986" s="373">
        <v>1662089.0952265838</v>
      </c>
    </row>
    <row r="5987" spans="11:11">
      <c r="K5987" s="373">
        <v>2930582.6880892199</v>
      </c>
    </row>
    <row r="5988" spans="11:11">
      <c r="K5988" s="373">
        <v>-538643.06624573923</v>
      </c>
    </row>
    <row r="5989" spans="11:11">
      <c r="K5989" s="373">
        <v>-1264561.656643637</v>
      </c>
    </row>
    <row r="5990" spans="11:11">
      <c r="K5990" s="373">
        <v>398515.78214787273</v>
      </c>
    </row>
    <row r="5991" spans="11:11">
      <c r="K5991" s="373">
        <v>637427.46300205798</v>
      </c>
    </row>
    <row r="5992" spans="11:11">
      <c r="K5992" s="373">
        <v>-510077.92427560058</v>
      </c>
    </row>
    <row r="5993" spans="11:11">
      <c r="K5993" s="373">
        <v>66491.572622983716</v>
      </c>
    </row>
    <row r="5994" spans="11:11">
      <c r="K5994" s="373">
        <v>1253712.9277896315</v>
      </c>
    </row>
    <row r="5995" spans="11:11">
      <c r="K5995" s="373">
        <v>-1725156.6819484683</v>
      </c>
    </row>
    <row r="5996" spans="11:11">
      <c r="K5996" s="373">
        <v>2005641.9322753001</v>
      </c>
    </row>
    <row r="5997" spans="11:11">
      <c r="K5997" s="373">
        <v>-808564.69832484366</v>
      </c>
    </row>
    <row r="5998" spans="11:11">
      <c r="K5998" s="373">
        <v>-884769.35343470157</v>
      </c>
    </row>
    <row r="5999" spans="11:11">
      <c r="K5999" s="373">
        <v>-376853.77644719603</v>
      </c>
    </row>
    <row r="6000" spans="11:11">
      <c r="K6000" s="373">
        <v>2015056.0761879666</v>
      </c>
    </row>
    <row r="6001" spans="11:11">
      <c r="K6001" s="373">
        <v>1363318.4324635437</v>
      </c>
    </row>
    <row r="6002" spans="11:11">
      <c r="K6002" s="373">
        <v>2282449.089131345</v>
      </c>
    </row>
    <row r="6003" spans="11:11">
      <c r="K6003" s="373">
        <v>1489753.4184337782</v>
      </c>
    </row>
    <row r="6004" spans="11:11">
      <c r="K6004" s="373">
        <v>1760456.7352158448</v>
      </c>
    </row>
    <row r="6005" spans="11:11">
      <c r="K6005" s="373">
        <v>1695099.5047251836</v>
      </c>
    </row>
    <row r="6006" spans="11:11">
      <c r="K6006" s="373">
        <v>1268613.9608509105</v>
      </c>
    </row>
    <row r="6007" spans="11:11">
      <c r="K6007" s="373">
        <v>453146.29043049505</v>
      </c>
    </row>
    <row r="6008" spans="11:11">
      <c r="K6008" s="373">
        <v>1545816.5939792537</v>
      </c>
    </row>
    <row r="6009" spans="11:11">
      <c r="K6009" s="373">
        <v>1969467.9256588265</v>
      </c>
    </row>
    <row r="6010" spans="11:11">
      <c r="K6010" s="373">
        <v>583747.04802870261</v>
      </c>
    </row>
    <row r="6011" spans="11:11">
      <c r="K6011" s="373">
        <v>-322961.23202582216</v>
      </c>
    </row>
    <row r="6012" spans="11:11">
      <c r="K6012" s="373">
        <v>699406.80837848107</v>
      </c>
    </row>
    <row r="6013" spans="11:11">
      <c r="K6013" s="373">
        <v>1933171.5731513009</v>
      </c>
    </row>
    <row r="6014" spans="11:11">
      <c r="K6014" s="373">
        <v>-996122.36780337419</v>
      </c>
    </row>
    <row r="6015" spans="11:11">
      <c r="K6015" s="373">
        <v>1989972.754699203</v>
      </c>
    </row>
    <row r="6016" spans="11:11">
      <c r="K6016" s="373">
        <v>-1403605.505285071</v>
      </c>
    </row>
    <row r="6017" spans="11:11">
      <c r="K6017" s="373">
        <v>-382134.76703628013</v>
      </c>
    </row>
    <row r="6018" spans="11:11">
      <c r="K6018" s="373">
        <v>-274020.85719487723</v>
      </c>
    </row>
    <row r="6019" spans="11:11">
      <c r="K6019" s="373">
        <v>-2102287.1987825604</v>
      </c>
    </row>
    <row r="6020" spans="11:11">
      <c r="K6020" s="373">
        <v>-1242.9894169867039</v>
      </c>
    </row>
    <row r="6021" spans="11:11">
      <c r="K6021" s="373">
        <v>1434188.6395871046</v>
      </c>
    </row>
    <row r="6022" spans="11:11">
      <c r="K6022" s="373">
        <v>1850812.9027768367</v>
      </c>
    </row>
    <row r="6023" spans="11:11">
      <c r="K6023" s="373">
        <v>452148.57575041638</v>
      </c>
    </row>
    <row r="6024" spans="11:11">
      <c r="K6024" s="373">
        <v>2673356.1426193817</v>
      </c>
    </row>
    <row r="6025" spans="11:11">
      <c r="K6025" s="373">
        <v>-330274.75678672618</v>
      </c>
    </row>
    <row r="6026" spans="11:11">
      <c r="K6026" s="373">
        <v>2460061.5621262761</v>
      </c>
    </row>
    <row r="6027" spans="11:11">
      <c r="K6027" s="373">
        <v>1768132.466825411</v>
      </c>
    </row>
    <row r="6028" spans="11:11">
      <c r="K6028" s="373">
        <v>828421.57542341738</v>
      </c>
    </row>
    <row r="6029" spans="11:11">
      <c r="K6029" s="373">
        <v>-1458412.4116982627</v>
      </c>
    </row>
    <row r="6030" spans="11:11">
      <c r="K6030" s="373">
        <v>2098089.628006883</v>
      </c>
    </row>
    <row r="6031" spans="11:11">
      <c r="K6031" s="373">
        <v>3537598.9247561563</v>
      </c>
    </row>
    <row r="6032" spans="11:11">
      <c r="K6032" s="373">
        <v>-2081131.1141828159</v>
      </c>
    </row>
    <row r="6033" spans="11:11">
      <c r="K6033" s="373">
        <v>-669054.4810062045</v>
      </c>
    </row>
    <row r="6034" spans="11:11">
      <c r="K6034" s="373">
        <v>3312011.1946196435</v>
      </c>
    </row>
    <row r="6035" spans="11:11">
      <c r="K6035" s="373">
        <v>-1019202.2634205915</v>
      </c>
    </row>
    <row r="6036" spans="11:11">
      <c r="K6036" s="373">
        <v>1584592.9608604966</v>
      </c>
    </row>
    <row r="6037" spans="11:11">
      <c r="K6037" s="373">
        <v>-148163.53940169956</v>
      </c>
    </row>
    <row r="6038" spans="11:11">
      <c r="K6038" s="373">
        <v>-505012.91814929526</v>
      </c>
    </row>
    <row r="6039" spans="11:11">
      <c r="K6039" s="373">
        <v>-490848.28461066401</v>
      </c>
    </row>
    <row r="6040" spans="11:11">
      <c r="K6040" s="373">
        <v>1854439.3201951629</v>
      </c>
    </row>
    <row r="6041" spans="11:11">
      <c r="K6041" s="373">
        <v>2214467.5930975107</v>
      </c>
    </row>
    <row r="6042" spans="11:11">
      <c r="K6042" s="373">
        <v>967715.37628444773</v>
      </c>
    </row>
    <row r="6043" spans="11:11">
      <c r="K6043" s="373">
        <v>668964.21442794683</v>
      </c>
    </row>
    <row r="6044" spans="11:11">
      <c r="K6044" s="373">
        <v>1491195.7231095599</v>
      </c>
    </row>
    <row r="6045" spans="11:11">
      <c r="K6045" s="373">
        <v>-986127.94461172132</v>
      </c>
    </row>
    <row r="6046" spans="11:11">
      <c r="K6046" s="373">
        <v>4163625.8322526095</v>
      </c>
    </row>
    <row r="6047" spans="11:11">
      <c r="K6047" s="373">
        <v>926816.87448133412</v>
      </c>
    </row>
    <row r="6048" spans="11:11">
      <c r="K6048" s="373">
        <v>-1391888.3776525178</v>
      </c>
    </row>
    <row r="6049" spans="11:11">
      <c r="K6049" s="373">
        <v>-2070492.2935547989</v>
      </c>
    </row>
    <row r="6050" spans="11:11">
      <c r="K6050" s="373">
        <v>462144.511453958</v>
      </c>
    </row>
    <row r="6051" spans="11:11">
      <c r="K6051" s="373">
        <v>2242188.8548511872</v>
      </c>
    </row>
    <row r="6052" spans="11:11">
      <c r="K6052" s="373">
        <v>141107.96130036633</v>
      </c>
    </row>
    <row r="6053" spans="11:11">
      <c r="K6053" s="373">
        <v>2222989.1751111159</v>
      </c>
    </row>
    <row r="6054" spans="11:11">
      <c r="K6054" s="373">
        <v>1107141.9317815572</v>
      </c>
    </row>
    <row r="6055" spans="11:11">
      <c r="K6055" s="373">
        <v>-2448877.0362337837</v>
      </c>
    </row>
    <row r="6056" spans="11:11">
      <c r="K6056" s="373">
        <v>766079.20105316793</v>
      </c>
    </row>
    <row r="6057" spans="11:11">
      <c r="K6057" s="373">
        <v>1000783.828488807</v>
      </c>
    </row>
    <row r="6058" spans="11:11">
      <c r="K6058" s="373">
        <v>445944.26374333887</v>
      </c>
    </row>
    <row r="6059" spans="11:11">
      <c r="K6059" s="373">
        <v>1369142.1832696989</v>
      </c>
    </row>
    <row r="6060" spans="11:11">
      <c r="K6060" s="373">
        <v>627006.69598296913</v>
      </c>
    </row>
    <row r="6061" spans="11:11">
      <c r="K6061" s="373">
        <v>-2895916.9770076196</v>
      </c>
    </row>
    <row r="6062" spans="11:11">
      <c r="K6062" s="373">
        <v>1140072.1520290028</v>
      </c>
    </row>
    <row r="6063" spans="11:11">
      <c r="K6063" s="373">
        <v>-2250938.8466753992</v>
      </c>
    </row>
    <row r="6064" spans="11:11">
      <c r="K6064" s="373">
        <v>3073214.4373052577</v>
      </c>
    </row>
    <row r="6065" spans="11:11">
      <c r="K6065" s="373">
        <v>2546058.2193682035</v>
      </c>
    </row>
    <row r="6066" spans="11:11">
      <c r="K6066" s="373">
        <v>-102274.26369046792</v>
      </c>
    </row>
    <row r="6067" spans="11:11">
      <c r="K6067" s="373">
        <v>2880343.8526669135</v>
      </c>
    </row>
    <row r="6068" spans="11:11">
      <c r="K6068" s="373">
        <v>1692727.239781542</v>
      </c>
    </row>
    <row r="6069" spans="11:11">
      <c r="K6069" s="373">
        <v>782743.42476776638</v>
      </c>
    </row>
    <row r="6070" spans="11:11">
      <c r="K6070" s="373">
        <v>-326361.44162698206</v>
      </c>
    </row>
    <row r="6071" spans="11:11">
      <c r="K6071" s="373">
        <v>-1438122.1258979589</v>
      </c>
    </row>
    <row r="6072" spans="11:11">
      <c r="K6072" s="373">
        <v>239654.43850124418</v>
      </c>
    </row>
    <row r="6073" spans="11:11">
      <c r="K6073" s="373">
        <v>-984152.44878244109</v>
      </c>
    </row>
    <row r="6074" spans="11:11">
      <c r="K6074" s="373">
        <v>-13961.677623400465</v>
      </c>
    </row>
    <row r="6075" spans="11:11">
      <c r="K6075" s="373">
        <v>-2595564.3535813456</v>
      </c>
    </row>
    <row r="6076" spans="11:11">
      <c r="K6076" s="373">
        <v>82559.572881498607</v>
      </c>
    </row>
    <row r="6077" spans="11:11">
      <c r="K6077" s="373">
        <v>951499.36987074395</v>
      </c>
    </row>
    <row r="6078" spans="11:11">
      <c r="K6078" s="373">
        <v>180957.02681226796</v>
      </c>
    </row>
    <row r="6079" spans="11:11">
      <c r="K6079" s="373">
        <v>-359426.51832868112</v>
      </c>
    </row>
    <row r="6080" spans="11:11">
      <c r="K6080" s="373">
        <v>343429.12576402514</v>
      </c>
    </row>
    <row r="6081" spans="11:11">
      <c r="K6081" s="373">
        <v>-1049036.8622539272</v>
      </c>
    </row>
    <row r="6082" spans="11:11">
      <c r="K6082" s="373">
        <v>-168127.34561938583</v>
      </c>
    </row>
    <row r="6083" spans="11:11">
      <c r="K6083" s="373">
        <v>-1028547.2600542624</v>
      </c>
    </row>
    <row r="6084" spans="11:11">
      <c r="K6084" s="373">
        <v>-563533.94020500686</v>
      </c>
    </row>
    <row r="6085" spans="11:11">
      <c r="K6085" s="373">
        <v>-1460492.924864959</v>
      </c>
    </row>
    <row r="6086" spans="11:11">
      <c r="K6086" s="373">
        <v>985987.76457869052</v>
      </c>
    </row>
    <row r="6087" spans="11:11">
      <c r="K6087" s="373">
        <v>1068382.5200694737</v>
      </c>
    </row>
    <row r="6088" spans="11:11">
      <c r="K6088" s="373">
        <v>-438187.30193726323</v>
      </c>
    </row>
    <row r="6089" spans="11:11">
      <c r="K6089" s="373">
        <v>-164680.85698001389</v>
      </c>
    </row>
    <row r="6090" spans="11:11">
      <c r="K6090" s="373">
        <v>1216579.9177799195</v>
      </c>
    </row>
    <row r="6091" spans="11:11">
      <c r="K6091" s="373">
        <v>-677774.39507550932</v>
      </c>
    </row>
    <row r="6092" spans="11:11">
      <c r="K6092" s="373">
        <v>3843665.129306417</v>
      </c>
    </row>
    <row r="6093" spans="11:11">
      <c r="K6093" s="373">
        <v>465136.12556800642</v>
      </c>
    </row>
    <row r="6094" spans="11:11">
      <c r="K6094" s="373">
        <v>12939.096517120488</v>
      </c>
    </row>
    <row r="6095" spans="11:11">
      <c r="K6095" s="373">
        <v>-43558.885362984845</v>
      </c>
    </row>
    <row r="6096" spans="11:11">
      <c r="K6096" s="373">
        <v>-212668.08997711726</v>
      </c>
    </row>
    <row r="6097" spans="11:11">
      <c r="K6097" s="373">
        <v>-1405141.344144477</v>
      </c>
    </row>
    <row r="6098" spans="11:11">
      <c r="K6098" s="373">
        <v>198841.22875454696</v>
      </c>
    </row>
    <row r="6099" spans="11:11">
      <c r="K6099" s="373">
        <v>-702250.60315160081</v>
      </c>
    </row>
    <row r="6100" spans="11:11">
      <c r="K6100" s="373">
        <v>107380.37687332369</v>
      </c>
    </row>
    <row r="6101" spans="11:11">
      <c r="K6101" s="373">
        <v>964446.05675497768</v>
      </c>
    </row>
    <row r="6102" spans="11:11">
      <c r="K6102" s="373">
        <v>-284419.94799244101</v>
      </c>
    </row>
    <row r="6103" spans="11:11">
      <c r="K6103" s="373">
        <v>1202156.94118429</v>
      </c>
    </row>
    <row r="6104" spans="11:11">
      <c r="K6104" s="373">
        <v>-195716.99383270228</v>
      </c>
    </row>
    <row r="6105" spans="11:11">
      <c r="K6105" s="373">
        <v>2395181.3194729574</v>
      </c>
    </row>
    <row r="6106" spans="11:11">
      <c r="K6106" s="373">
        <v>3142997.1819833517</v>
      </c>
    </row>
    <row r="6107" spans="11:11">
      <c r="K6107" s="373">
        <v>879225.33116569812</v>
      </c>
    </row>
    <row r="6108" spans="11:11">
      <c r="K6108" s="373">
        <v>1136963.1231650489</v>
      </c>
    </row>
    <row r="6109" spans="11:11">
      <c r="K6109" s="373">
        <v>999199.68863424822</v>
      </c>
    </row>
    <row r="6110" spans="11:11">
      <c r="K6110" s="373">
        <v>-136257.67368634115</v>
      </c>
    </row>
    <row r="6111" spans="11:11">
      <c r="K6111" s="373">
        <v>-652130.25275410793</v>
      </c>
    </row>
    <row r="6112" spans="11:11">
      <c r="K6112" s="373">
        <v>-365403.17293247441</v>
      </c>
    </row>
    <row r="6113" spans="11:11">
      <c r="K6113" s="373">
        <v>1182127.6968196498</v>
      </c>
    </row>
    <row r="6114" spans="11:11">
      <c r="K6114" s="373">
        <v>158345.97352938051</v>
      </c>
    </row>
    <row r="6115" spans="11:11">
      <c r="K6115" s="373">
        <v>-1840781.8053697934</v>
      </c>
    </row>
    <row r="6116" spans="11:11">
      <c r="K6116" s="373">
        <v>1670384.6924207506</v>
      </c>
    </row>
    <row r="6117" spans="11:11">
      <c r="K6117" s="373">
        <v>2427479.3730211174</v>
      </c>
    </row>
    <row r="6118" spans="11:11">
      <c r="K6118" s="373">
        <v>-325170.63901787391</v>
      </c>
    </row>
    <row r="6119" spans="11:11">
      <c r="K6119" s="373">
        <v>2076878.2021824082</v>
      </c>
    </row>
    <row r="6120" spans="11:11">
      <c r="K6120" s="373">
        <v>641534.39972750307</v>
      </c>
    </row>
    <row r="6121" spans="11:11">
      <c r="K6121" s="373">
        <v>1412873.8418285374</v>
      </c>
    </row>
    <row r="6122" spans="11:11">
      <c r="K6122" s="373">
        <v>693966.8502782688</v>
      </c>
    </row>
    <row r="6123" spans="11:11">
      <c r="K6123" s="373">
        <v>3577143.5478270045</v>
      </c>
    </row>
    <row r="6124" spans="11:11">
      <c r="K6124" s="373">
        <v>1288494.5360609291</v>
      </c>
    </row>
    <row r="6125" spans="11:11">
      <c r="K6125" s="373">
        <v>1814043.2641625872</v>
      </c>
    </row>
    <row r="6126" spans="11:11">
      <c r="K6126" s="373">
        <v>-934531.44860751787</v>
      </c>
    </row>
    <row r="6127" spans="11:11">
      <c r="K6127" s="373">
        <v>-1633066.7888369497</v>
      </c>
    </row>
    <row r="6128" spans="11:11">
      <c r="K6128" s="373">
        <v>-714287.1654553297</v>
      </c>
    </row>
    <row r="6129" spans="11:11">
      <c r="K6129" s="373">
        <v>-433296.52736276039</v>
      </c>
    </row>
    <row r="6130" spans="11:11">
      <c r="K6130" s="373">
        <v>-422551.0190949135</v>
      </c>
    </row>
    <row r="6131" spans="11:11">
      <c r="K6131" s="373">
        <v>2382490.7177405078</v>
      </c>
    </row>
    <row r="6132" spans="11:11">
      <c r="K6132" s="373">
        <v>1499125.7480388482</v>
      </c>
    </row>
    <row r="6133" spans="11:11">
      <c r="K6133" s="373">
        <v>-335254.06018778635</v>
      </c>
    </row>
    <row r="6134" spans="11:11">
      <c r="K6134" s="373">
        <v>2077856.9084729629</v>
      </c>
    </row>
    <row r="6135" spans="11:11">
      <c r="K6135" s="373">
        <v>1653908.9997276531</v>
      </c>
    </row>
    <row r="6136" spans="11:11">
      <c r="K6136" s="373">
        <v>1609055.9919128825</v>
      </c>
    </row>
    <row r="6137" spans="11:11">
      <c r="K6137" s="373">
        <v>2795838.6763596535</v>
      </c>
    </row>
    <row r="6138" spans="11:11">
      <c r="K6138" s="373">
        <v>2165748.6637975285</v>
      </c>
    </row>
    <row r="6139" spans="11:11">
      <c r="K6139" s="373">
        <v>-368894.78986992268</v>
      </c>
    </row>
    <row r="6140" spans="11:11">
      <c r="K6140" s="373">
        <v>-2193248.2066197195</v>
      </c>
    </row>
    <row r="6141" spans="11:11">
      <c r="K6141" s="373">
        <v>626599.87051002751</v>
      </c>
    </row>
    <row r="6142" spans="11:11">
      <c r="K6142" s="373">
        <v>1679761.2499083483</v>
      </c>
    </row>
    <row r="6143" spans="11:11">
      <c r="K6143" s="373">
        <v>1125137.2243663503</v>
      </c>
    </row>
    <row r="6144" spans="11:11">
      <c r="K6144" s="373">
        <v>-1388747.0956915128</v>
      </c>
    </row>
    <row r="6145" spans="11:11">
      <c r="K6145" s="373">
        <v>4743505.4834324429</v>
      </c>
    </row>
    <row r="6146" spans="11:11">
      <c r="K6146" s="373">
        <v>-1672103.2183410481</v>
      </c>
    </row>
    <row r="6147" spans="11:11">
      <c r="K6147" s="373">
        <v>-297360.54547168803</v>
      </c>
    </row>
    <row r="6148" spans="11:11">
      <c r="K6148" s="373">
        <v>120985.33046365972</v>
      </c>
    </row>
    <row r="6149" spans="11:11">
      <c r="K6149" s="373">
        <v>-356661.45995489275</v>
      </c>
    </row>
    <row r="6150" spans="11:11">
      <c r="K6150" s="373">
        <v>1813265.6626039126</v>
      </c>
    </row>
    <row r="6151" spans="11:11">
      <c r="K6151" s="373">
        <v>1499176.3845128545</v>
      </c>
    </row>
    <row r="6152" spans="11:11">
      <c r="K6152" s="373">
        <v>1385478.2418138299</v>
      </c>
    </row>
    <row r="6153" spans="11:11">
      <c r="K6153" s="373">
        <v>2430907.2991671283</v>
      </c>
    </row>
    <row r="6154" spans="11:11">
      <c r="K6154" s="373">
        <v>-345122.16676481417</v>
      </c>
    </row>
    <row r="6155" spans="11:11">
      <c r="K6155" s="373">
        <v>3147557.5273063956</v>
      </c>
    </row>
    <row r="6156" spans="11:11">
      <c r="K6156" s="373">
        <v>-770897.23553018959</v>
      </c>
    </row>
    <row r="6157" spans="11:11">
      <c r="K6157" s="373">
        <v>750246.82026652363</v>
      </c>
    </row>
    <row r="6158" spans="11:11">
      <c r="K6158" s="373">
        <v>847193.64023509226</v>
      </c>
    </row>
    <row r="6159" spans="11:11">
      <c r="K6159" s="373">
        <v>2062276.1903183179</v>
      </c>
    </row>
    <row r="6160" spans="11:11">
      <c r="K6160" s="373">
        <v>225948.461071603</v>
      </c>
    </row>
    <row r="6161" spans="11:11">
      <c r="K6161" s="373">
        <v>-823158.77261184063</v>
      </c>
    </row>
    <row r="6162" spans="11:11">
      <c r="K6162" s="373">
        <v>1546109.5741038586</v>
      </c>
    </row>
    <row r="6163" spans="11:11">
      <c r="K6163" s="373">
        <v>-2463896.6817027787</v>
      </c>
    </row>
    <row r="6164" spans="11:11">
      <c r="K6164" s="373">
        <v>1529326.7094899823</v>
      </c>
    </row>
    <row r="6165" spans="11:11">
      <c r="K6165" s="373">
        <v>1879505.0369192802</v>
      </c>
    </row>
    <row r="6166" spans="11:11">
      <c r="K6166" s="373">
        <v>769937.29198110173</v>
      </c>
    </row>
    <row r="6167" spans="11:11">
      <c r="K6167" s="373">
        <v>-1169677.26715917</v>
      </c>
    </row>
    <row r="6168" spans="11:11">
      <c r="K6168" s="373">
        <v>3495679.5631275717</v>
      </c>
    </row>
    <row r="6169" spans="11:11">
      <c r="K6169" s="373">
        <v>1001491.9756423335</v>
      </c>
    </row>
    <row r="6170" spans="11:11">
      <c r="K6170" s="373">
        <v>680631.181520493</v>
      </c>
    </row>
    <row r="6171" spans="11:11">
      <c r="K6171" s="373">
        <v>1820113.858397282</v>
      </c>
    </row>
    <row r="6172" spans="11:11">
      <c r="K6172" s="373">
        <v>809908.64363970119</v>
      </c>
    </row>
    <row r="6173" spans="11:11">
      <c r="K6173" s="373">
        <v>1449699.4585909143</v>
      </c>
    </row>
    <row r="6174" spans="11:11">
      <c r="K6174" s="373">
        <v>-343906.36557531287</v>
      </c>
    </row>
    <row r="6175" spans="11:11">
      <c r="K6175" s="373">
        <v>773038.14626663807</v>
      </c>
    </row>
    <row r="6176" spans="11:11">
      <c r="K6176" s="373">
        <v>-230280.34323246288</v>
      </c>
    </row>
    <row r="6177" spans="11:11">
      <c r="K6177" s="373">
        <v>-1891149.7280181071</v>
      </c>
    </row>
    <row r="6178" spans="11:11">
      <c r="K6178" s="373">
        <v>1689053.4407928602</v>
      </c>
    </row>
    <row r="6179" spans="11:11">
      <c r="K6179" s="373">
        <v>578702.63215209986</v>
      </c>
    </row>
    <row r="6180" spans="11:11">
      <c r="K6180" s="373">
        <v>9335.0749654534739</v>
      </c>
    </row>
    <row r="6181" spans="11:11">
      <c r="K6181" s="373">
        <v>68948.577492150478</v>
      </c>
    </row>
    <row r="6182" spans="11:11">
      <c r="K6182" s="373">
        <v>1196602.5920466182</v>
      </c>
    </row>
    <row r="6183" spans="11:11">
      <c r="K6183" s="373">
        <v>675228.38041181746</v>
      </c>
    </row>
    <row r="6184" spans="11:11">
      <c r="K6184" s="373">
        <v>1356759.6840436517</v>
      </c>
    </row>
    <row r="6185" spans="11:11">
      <c r="K6185" s="373">
        <v>359452.78714980721</v>
      </c>
    </row>
    <row r="6186" spans="11:11">
      <c r="K6186" s="373">
        <v>1802954.0021730203</v>
      </c>
    </row>
    <row r="6187" spans="11:11">
      <c r="K6187" s="373">
        <v>571084.23925998597</v>
      </c>
    </row>
    <row r="6188" spans="11:11">
      <c r="K6188" s="373">
        <v>-2430529.3119277339</v>
      </c>
    </row>
    <row r="6189" spans="11:11">
      <c r="K6189" s="373">
        <v>3307236.3221292794</v>
      </c>
    </row>
    <row r="6190" spans="11:11">
      <c r="K6190" s="373">
        <v>1912409.5600678476</v>
      </c>
    </row>
    <row r="6191" spans="11:11">
      <c r="K6191" s="373">
        <v>1128994.2915140714</v>
      </c>
    </row>
    <row r="6192" spans="11:11">
      <c r="K6192" s="373">
        <v>816473.59273462207</v>
      </c>
    </row>
    <row r="6193" spans="11:11">
      <c r="K6193" s="373">
        <v>944025.76115742535</v>
      </c>
    </row>
    <row r="6194" spans="11:11">
      <c r="K6194" s="373">
        <v>1042448.8231371974</v>
      </c>
    </row>
    <row r="6195" spans="11:11">
      <c r="K6195" s="373">
        <v>695365.86277385917</v>
      </c>
    </row>
    <row r="6196" spans="11:11">
      <c r="K6196" s="373">
        <v>-696853.14555541647</v>
      </c>
    </row>
    <row r="6197" spans="11:11">
      <c r="K6197" s="373">
        <v>-1782058.0230466693</v>
      </c>
    </row>
    <row r="6198" spans="11:11">
      <c r="K6198" s="373">
        <v>-872953.83781494712</v>
      </c>
    </row>
    <row r="6199" spans="11:11">
      <c r="K6199" s="373">
        <v>720954.98675787705</v>
      </c>
    </row>
    <row r="6200" spans="11:11">
      <c r="K6200" s="373">
        <v>3168843.0290999645</v>
      </c>
    </row>
    <row r="6201" spans="11:11">
      <c r="K6201" s="373">
        <v>121493.10017139069</v>
      </c>
    </row>
    <row r="6202" spans="11:11">
      <c r="K6202" s="373">
        <v>1963481.9731584422</v>
      </c>
    </row>
    <row r="6203" spans="11:11">
      <c r="K6203" s="373">
        <v>831605.34817180759</v>
      </c>
    </row>
    <row r="6204" spans="11:11">
      <c r="K6204" s="373">
        <v>213222.87115857983</v>
      </c>
    </row>
    <row r="6205" spans="11:11">
      <c r="K6205" s="373">
        <v>960041.66447448335</v>
      </c>
    </row>
    <row r="6206" spans="11:11">
      <c r="K6206" s="373">
        <v>-140719.53155566682</v>
      </c>
    </row>
    <row r="6207" spans="11:11">
      <c r="K6207" s="373">
        <v>1898777.2351961101</v>
      </c>
    </row>
    <row r="6208" spans="11:11">
      <c r="K6208" s="373">
        <v>-2608452.2222949038</v>
      </c>
    </row>
    <row r="6209" spans="11:11">
      <c r="K6209" s="373">
        <v>-2245893.042640612</v>
      </c>
    </row>
    <row r="6210" spans="11:11">
      <c r="K6210" s="373">
        <v>-1629879.46006042</v>
      </c>
    </row>
    <row r="6211" spans="11:11">
      <c r="K6211" s="373">
        <v>-325283.36276337109</v>
      </c>
    </row>
    <row r="6212" spans="11:11">
      <c r="K6212" s="373">
        <v>345866.66372917057</v>
      </c>
    </row>
    <row r="6213" spans="11:11">
      <c r="K6213" s="373">
        <v>688668.43544570985</v>
      </c>
    </row>
    <row r="6214" spans="11:11">
      <c r="K6214" s="373">
        <v>2525891.4959930899</v>
      </c>
    </row>
    <row r="6215" spans="11:11">
      <c r="K6215" s="373">
        <v>-735748.46608829033</v>
      </c>
    </row>
    <row r="6216" spans="11:11">
      <c r="K6216" s="373">
        <v>482010.04977287701</v>
      </c>
    </row>
    <row r="6217" spans="11:11">
      <c r="K6217" s="373">
        <v>1161416.2680114058</v>
      </c>
    </row>
    <row r="6218" spans="11:11">
      <c r="K6218" s="373">
        <v>1779842.3978601105</v>
      </c>
    </row>
    <row r="6219" spans="11:11">
      <c r="K6219" s="373">
        <v>1600177.969124377</v>
      </c>
    </row>
    <row r="6220" spans="11:11">
      <c r="K6220" s="373">
        <v>1639757.3681456156</v>
      </c>
    </row>
    <row r="6221" spans="11:11">
      <c r="K6221" s="373">
        <v>3561731.2401890466</v>
      </c>
    </row>
    <row r="6222" spans="11:11">
      <c r="K6222" s="373">
        <v>1705346.9669396083</v>
      </c>
    </row>
    <row r="6223" spans="11:11">
      <c r="K6223" s="373">
        <v>1782722.6418092402</v>
      </c>
    </row>
    <row r="6224" spans="11:11">
      <c r="K6224" s="373">
        <v>-222393.33686526422</v>
      </c>
    </row>
    <row r="6225" spans="11:11">
      <c r="K6225" s="373">
        <v>-1615455.8238654921</v>
      </c>
    </row>
    <row r="6226" spans="11:11">
      <c r="K6226" s="373">
        <v>789509.50821884465</v>
      </c>
    </row>
    <row r="6227" spans="11:11">
      <c r="K6227" s="373">
        <v>814014.06435077055</v>
      </c>
    </row>
    <row r="6228" spans="11:11">
      <c r="K6228" s="373">
        <v>2477081.5060667256</v>
      </c>
    </row>
    <row r="6229" spans="11:11">
      <c r="K6229" s="373">
        <v>204599.41430976684</v>
      </c>
    </row>
    <row r="6230" spans="11:11">
      <c r="K6230" s="373">
        <v>2541643.5489480523</v>
      </c>
    </row>
    <row r="6231" spans="11:11">
      <c r="K6231" s="373">
        <v>-272250.27449353202</v>
      </c>
    </row>
    <row r="6232" spans="11:11">
      <c r="K6232" s="373">
        <v>-577158.97670613462</v>
      </c>
    </row>
    <row r="6233" spans="11:11">
      <c r="K6233" s="373">
        <v>-736713.36000472354</v>
      </c>
    </row>
    <row r="6234" spans="11:11">
      <c r="K6234" s="373">
        <v>-2306205.0038557369</v>
      </c>
    </row>
    <row r="6235" spans="11:11">
      <c r="K6235" s="373">
        <v>-743884.85583245149</v>
      </c>
    </row>
    <row r="6236" spans="11:11">
      <c r="K6236" s="373">
        <v>2155973.1686052606</v>
      </c>
    </row>
    <row r="6237" spans="11:11">
      <c r="K6237" s="373">
        <v>-500006.19651186629</v>
      </c>
    </row>
    <row r="6238" spans="11:11">
      <c r="K6238" s="373">
        <v>-1536598.3414368371</v>
      </c>
    </row>
    <row r="6239" spans="11:11">
      <c r="K6239" s="373">
        <v>139264.94413228123</v>
      </c>
    </row>
    <row r="6240" spans="11:11">
      <c r="K6240" s="373">
        <v>2812277.7837821068</v>
      </c>
    </row>
    <row r="6241" spans="11:11">
      <c r="K6241" s="373">
        <v>3242740.5666636452</v>
      </c>
    </row>
    <row r="6242" spans="11:11">
      <c r="K6242" s="373">
        <v>-716040.14889432583</v>
      </c>
    </row>
    <row r="6243" spans="11:11">
      <c r="K6243" s="373">
        <v>341286.92601396027</v>
      </c>
    </row>
    <row r="6244" spans="11:11">
      <c r="K6244" s="373">
        <v>504564.68459138577</v>
      </c>
    </row>
    <row r="6245" spans="11:11">
      <c r="K6245" s="373">
        <v>2070507.8106996978</v>
      </c>
    </row>
    <row r="6246" spans="11:11">
      <c r="K6246" s="373">
        <v>-1926618.7713366968</v>
      </c>
    </row>
    <row r="6247" spans="11:11">
      <c r="K6247" s="373">
        <v>-329217.31104699243</v>
      </c>
    </row>
    <row r="6248" spans="11:11">
      <c r="K6248" s="373">
        <v>3407663.5823600097</v>
      </c>
    </row>
    <row r="6249" spans="11:11">
      <c r="K6249" s="373">
        <v>2159698.2867484763</v>
      </c>
    </row>
    <row r="6250" spans="11:11">
      <c r="K6250" s="373">
        <v>-2405880.2088421145</v>
      </c>
    </row>
    <row r="6251" spans="11:11">
      <c r="K6251" s="373">
        <v>-196867.39150773617</v>
      </c>
    </row>
    <row r="6252" spans="11:11">
      <c r="K6252" s="373">
        <v>159632.92523972876</v>
      </c>
    </row>
    <row r="6253" spans="11:11">
      <c r="K6253" s="373">
        <v>2703912.9105641497</v>
      </c>
    </row>
    <row r="6254" spans="11:11">
      <c r="K6254" s="373">
        <v>2289442.8476337055</v>
      </c>
    </row>
    <row r="6255" spans="11:11">
      <c r="K6255" s="373">
        <v>1294018.5307141992</v>
      </c>
    </row>
    <row r="6256" spans="11:11">
      <c r="K6256" s="373">
        <v>653998.21675533825</v>
      </c>
    </row>
    <row r="6257" spans="11:11">
      <c r="K6257" s="373">
        <v>47264.182743172161</v>
      </c>
    </row>
    <row r="6258" spans="11:11">
      <c r="K6258" s="373">
        <v>-1166079.4268769568</v>
      </c>
    </row>
    <row r="6259" spans="11:11">
      <c r="K6259" s="373">
        <v>1501618.9132074655</v>
      </c>
    </row>
    <row r="6260" spans="11:11">
      <c r="K6260" s="373">
        <v>1082423.7837938608</v>
      </c>
    </row>
    <row r="6261" spans="11:11">
      <c r="K6261" s="373">
        <v>1555954.8688837129</v>
      </c>
    </row>
    <row r="6262" spans="11:11">
      <c r="K6262" s="373">
        <v>8965.9696034430526</v>
      </c>
    </row>
    <row r="6263" spans="11:11">
      <c r="K6263" s="373">
        <v>-913432.86491423054</v>
      </c>
    </row>
    <row r="6264" spans="11:11">
      <c r="K6264" s="373">
        <v>2883031.0067334948</v>
      </c>
    </row>
    <row r="6265" spans="11:11">
      <c r="K6265" s="373">
        <v>-1838940.492788587</v>
      </c>
    </row>
    <row r="6266" spans="11:11">
      <c r="K6266" s="373">
        <v>154220.94815490465</v>
      </c>
    </row>
    <row r="6267" spans="11:11">
      <c r="K6267" s="373">
        <v>-537425.63911330455</v>
      </c>
    </row>
    <row r="6268" spans="11:11">
      <c r="K6268" s="373">
        <v>2413139.3968237601</v>
      </c>
    </row>
    <row r="6269" spans="11:11">
      <c r="K6269" s="373">
        <v>415969.31050681532</v>
      </c>
    </row>
    <row r="6270" spans="11:11">
      <c r="K6270" s="373">
        <v>-1742826.3847075368</v>
      </c>
    </row>
    <row r="6271" spans="11:11">
      <c r="K6271" s="373">
        <v>-1493991.1355340087</v>
      </c>
    </row>
    <row r="6272" spans="11:11">
      <c r="K6272" s="373">
        <v>1444548.4965112305</v>
      </c>
    </row>
    <row r="6273" spans="11:11">
      <c r="K6273" s="373">
        <v>-382512.71390123595</v>
      </c>
    </row>
    <row r="6274" spans="11:11">
      <c r="K6274" s="373">
        <v>2745550.6544642989</v>
      </c>
    </row>
    <row r="6275" spans="11:11">
      <c r="K6275" s="373">
        <v>-232207.59839215083</v>
      </c>
    </row>
    <row r="6276" spans="11:11">
      <c r="K6276" s="373">
        <v>1410414.5170654857</v>
      </c>
    </row>
    <row r="6277" spans="11:11">
      <c r="K6277" s="373">
        <v>-323012.99634828372</v>
      </c>
    </row>
    <row r="6278" spans="11:11">
      <c r="K6278" s="373">
        <v>1816919.3722235609</v>
      </c>
    </row>
    <row r="6279" spans="11:11">
      <c r="K6279" s="373">
        <v>-1253794.8228424978</v>
      </c>
    </row>
    <row r="6280" spans="11:11">
      <c r="K6280" s="373">
        <v>1406060.5897471167</v>
      </c>
    </row>
    <row r="6281" spans="11:11">
      <c r="K6281" s="373">
        <v>-715118.94406209234</v>
      </c>
    </row>
    <row r="6282" spans="11:11">
      <c r="K6282" s="373">
        <v>2160822.4527847292</v>
      </c>
    </row>
    <row r="6283" spans="11:11">
      <c r="K6283" s="373">
        <v>1904518.5011042531</v>
      </c>
    </row>
    <row r="6284" spans="11:11">
      <c r="K6284" s="373">
        <v>948029.17840544344</v>
      </c>
    </row>
    <row r="6285" spans="11:11">
      <c r="K6285" s="373">
        <v>878776.01790452958</v>
      </c>
    </row>
    <row r="6286" spans="11:11">
      <c r="K6286" s="373">
        <v>-2578116.8546317653</v>
      </c>
    </row>
    <row r="6287" spans="11:11">
      <c r="K6287" s="373">
        <v>-526515.42571156193</v>
      </c>
    </row>
    <row r="6288" spans="11:11">
      <c r="K6288" s="373">
        <v>2537451.3804499637</v>
      </c>
    </row>
    <row r="6289" spans="11:11">
      <c r="K6289" s="373">
        <v>-336775.82227423019</v>
      </c>
    </row>
    <row r="6290" spans="11:11">
      <c r="K6290" s="373">
        <v>1732725.4772475606</v>
      </c>
    </row>
    <row r="6291" spans="11:11">
      <c r="K6291" s="373">
        <v>-714644.60475859186</v>
      </c>
    </row>
    <row r="6292" spans="11:11">
      <c r="K6292" s="373">
        <v>755306.32742646267</v>
      </c>
    </row>
    <row r="6293" spans="11:11">
      <c r="K6293" s="373">
        <v>-809744.07443138561</v>
      </c>
    </row>
    <row r="6294" spans="11:11">
      <c r="K6294" s="373">
        <v>787650.83352477965</v>
      </c>
    </row>
    <row r="6295" spans="11:11">
      <c r="K6295" s="373">
        <v>1640171.1788235607</v>
      </c>
    </row>
    <row r="6296" spans="11:11">
      <c r="K6296" s="373">
        <v>-570911.77830840927</v>
      </c>
    </row>
    <row r="6297" spans="11:11">
      <c r="K6297" s="373">
        <v>-15193.639208567096</v>
      </c>
    </row>
    <row r="6298" spans="11:11">
      <c r="K6298" s="373">
        <v>-211483.35473756469</v>
      </c>
    </row>
    <row r="6299" spans="11:11">
      <c r="K6299" s="373">
        <v>-811482.50131580618</v>
      </c>
    </row>
    <row r="6300" spans="11:11">
      <c r="K6300" s="373">
        <v>-356912.66493797721</v>
      </c>
    </row>
    <row r="6301" spans="11:11">
      <c r="K6301" s="373">
        <v>2273770.0787155898</v>
      </c>
    </row>
    <row r="6302" spans="11:11">
      <c r="K6302" s="373">
        <v>189375.26662694965</v>
      </c>
    </row>
    <row r="6303" spans="11:11">
      <c r="K6303" s="373">
        <v>414774.64366445132</v>
      </c>
    </row>
    <row r="6304" spans="11:11">
      <c r="K6304" s="373">
        <v>-765377.8000865184</v>
      </c>
    </row>
    <row r="6305" spans="11:11">
      <c r="K6305" s="373">
        <v>1936883.3802043011</v>
      </c>
    </row>
    <row r="6306" spans="11:11">
      <c r="K6306" s="373">
        <v>-156933.37133125286</v>
      </c>
    </row>
    <row r="6307" spans="11:11">
      <c r="K6307" s="373">
        <v>-496217.42887798464</v>
      </c>
    </row>
    <row r="6308" spans="11:11">
      <c r="K6308" s="373">
        <v>-1084222.7319098671</v>
      </c>
    </row>
    <row r="6309" spans="11:11">
      <c r="K6309" s="373">
        <v>-1153250.437565356</v>
      </c>
    </row>
    <row r="6310" spans="11:11">
      <c r="K6310" s="373">
        <v>1240116.8304532033</v>
      </c>
    </row>
    <row r="6311" spans="11:11">
      <c r="K6311" s="373">
        <v>-2646705.9745631828</v>
      </c>
    </row>
    <row r="6312" spans="11:11">
      <c r="K6312" s="373">
        <v>100684.28067389526</v>
      </c>
    </row>
    <row r="6313" spans="11:11">
      <c r="K6313" s="373">
        <v>-146096.19415987027</v>
      </c>
    </row>
    <row r="6314" spans="11:11">
      <c r="K6314" s="373">
        <v>-1205140.8906307993</v>
      </c>
    </row>
    <row r="6315" spans="11:11">
      <c r="K6315" s="373">
        <v>3222463.0140369656</v>
      </c>
    </row>
    <row r="6316" spans="11:11">
      <c r="K6316" s="373">
        <v>2617120.4534706268</v>
      </c>
    </row>
    <row r="6317" spans="11:11">
      <c r="K6317" s="373">
        <v>1672144.8287429137</v>
      </c>
    </row>
    <row r="6318" spans="11:11">
      <c r="K6318" s="373">
        <v>2209445.4855433004</v>
      </c>
    </row>
    <row r="6319" spans="11:11">
      <c r="K6319" s="373">
        <v>-614703.9167333009</v>
      </c>
    </row>
    <row r="6320" spans="11:11">
      <c r="K6320" s="373">
        <v>1334003.6532931447</v>
      </c>
    </row>
    <row r="6321" spans="11:11">
      <c r="K6321" s="373">
        <v>3667107.6309262365</v>
      </c>
    </row>
    <row r="6322" spans="11:11">
      <c r="K6322" s="373">
        <v>-419482.65188715328</v>
      </c>
    </row>
    <row r="6323" spans="11:11">
      <c r="K6323" s="373">
        <v>1949230.7514964847</v>
      </c>
    </row>
    <row r="6324" spans="11:11">
      <c r="K6324" s="373">
        <v>-955438.93146232353</v>
      </c>
    </row>
    <row r="6325" spans="11:11">
      <c r="K6325" s="373">
        <v>3004873.6698484579</v>
      </c>
    </row>
    <row r="6326" spans="11:11">
      <c r="K6326" s="373">
        <v>-409262.33184720413</v>
      </c>
    </row>
    <row r="6327" spans="11:11">
      <c r="K6327" s="373">
        <v>1894385.5206150932</v>
      </c>
    </row>
    <row r="6328" spans="11:11">
      <c r="K6328" s="373">
        <v>-758483.40570647095</v>
      </c>
    </row>
    <row r="6329" spans="11:11">
      <c r="K6329" s="373">
        <v>-396143.74968545185</v>
      </c>
    </row>
    <row r="6330" spans="11:11">
      <c r="K6330" s="373">
        <v>2190789.9180968758</v>
      </c>
    </row>
    <row r="6331" spans="11:11">
      <c r="K6331" s="373">
        <v>1075266.0513577273</v>
      </c>
    </row>
    <row r="6332" spans="11:11">
      <c r="K6332" s="373">
        <v>725042.61235275469</v>
      </c>
    </row>
    <row r="6333" spans="11:11">
      <c r="K6333" s="373">
        <v>-704974.28203032585</v>
      </c>
    </row>
    <row r="6334" spans="11:11">
      <c r="K6334" s="373">
        <v>1700322.4966548968</v>
      </c>
    </row>
    <row r="6335" spans="11:11">
      <c r="K6335" s="373">
        <v>1977366.7610950998</v>
      </c>
    </row>
    <row r="6336" spans="11:11">
      <c r="K6336" s="373">
        <v>2587329.4089949559</v>
      </c>
    </row>
    <row r="6337" spans="11:11">
      <c r="K6337" s="373">
        <v>439300.46797507885</v>
      </c>
    </row>
    <row r="6338" spans="11:11">
      <c r="K6338" s="373">
        <v>610581.78324231715</v>
      </c>
    </row>
    <row r="6339" spans="11:11">
      <c r="K6339" s="373">
        <v>194707.8151981167</v>
      </c>
    </row>
    <row r="6340" spans="11:11">
      <c r="K6340" s="373">
        <v>-228528.29527809704</v>
      </c>
    </row>
    <row r="6341" spans="11:11">
      <c r="K6341" s="373">
        <v>678034.59529856429</v>
      </c>
    </row>
    <row r="6342" spans="11:11">
      <c r="K6342" s="373">
        <v>723605.28200792731</v>
      </c>
    </row>
    <row r="6343" spans="11:11">
      <c r="K6343" s="373">
        <v>948245.80505535775</v>
      </c>
    </row>
    <row r="6344" spans="11:11">
      <c r="K6344" s="373">
        <v>-1114930.4760821864</v>
      </c>
    </row>
    <row r="6345" spans="11:11">
      <c r="K6345" s="373">
        <v>3192370.6302804863</v>
      </c>
    </row>
    <row r="6346" spans="11:11">
      <c r="K6346" s="373">
        <v>-1332362.4176154514</v>
      </c>
    </row>
    <row r="6347" spans="11:11">
      <c r="K6347" s="373">
        <v>1692187.3252494873</v>
      </c>
    </row>
    <row r="6348" spans="11:11">
      <c r="K6348" s="373">
        <v>-2838994.7604799531</v>
      </c>
    </row>
    <row r="6349" spans="11:11">
      <c r="K6349" s="373">
        <v>1402395.0149424577</v>
      </c>
    </row>
    <row r="6350" spans="11:11">
      <c r="K6350" s="373">
        <v>-436489.42901991773</v>
      </c>
    </row>
    <row r="6351" spans="11:11">
      <c r="K6351" s="373">
        <v>3067101.3862874806</v>
      </c>
    </row>
    <row r="6352" spans="11:11">
      <c r="K6352" s="373">
        <v>624322.13583508669</v>
      </c>
    </row>
    <row r="6353" spans="11:11">
      <c r="K6353" s="373">
        <v>1939992.6225513073</v>
      </c>
    </row>
    <row r="6354" spans="11:11">
      <c r="K6354" s="373">
        <v>2161344.4473151956</v>
      </c>
    </row>
    <row r="6355" spans="11:11">
      <c r="K6355" s="373">
        <v>293058.66801059619</v>
      </c>
    </row>
    <row r="6356" spans="11:11">
      <c r="K6356" s="373">
        <v>-895357.79346007167</v>
      </c>
    </row>
    <row r="6357" spans="11:11">
      <c r="K6357" s="373">
        <v>5325832.3889394533</v>
      </c>
    </row>
    <row r="6358" spans="11:11">
      <c r="K6358" s="373">
        <v>579252.93421945092</v>
      </c>
    </row>
    <row r="6359" spans="11:11">
      <c r="K6359" s="373">
        <v>435909.42193964426</v>
      </c>
    </row>
    <row r="6360" spans="11:11">
      <c r="K6360" s="373">
        <v>2237458.3718973203</v>
      </c>
    </row>
    <row r="6361" spans="11:11">
      <c r="K6361" s="373">
        <v>330574.55164683564</v>
      </c>
    </row>
    <row r="6362" spans="11:11">
      <c r="K6362" s="373">
        <v>758412.16914821486</v>
      </c>
    </row>
    <row r="6363" spans="11:11">
      <c r="K6363" s="373">
        <v>559721.80988342059</v>
      </c>
    </row>
    <row r="6364" spans="11:11">
      <c r="K6364" s="373">
        <v>-1111629.2209512619</v>
      </c>
    </row>
    <row r="6365" spans="11:11">
      <c r="K6365" s="373">
        <v>2229930.9083947828</v>
      </c>
    </row>
    <row r="6366" spans="11:11">
      <c r="K6366" s="373">
        <v>650309.33777556126</v>
      </c>
    </row>
    <row r="6367" spans="11:11">
      <c r="K6367" s="373">
        <v>2035239.655291307</v>
      </c>
    </row>
    <row r="6368" spans="11:11">
      <c r="K6368" s="373">
        <v>3472958.6301680813</v>
      </c>
    </row>
    <row r="6369" spans="11:11">
      <c r="K6369" s="373">
        <v>-2085039.3513877273</v>
      </c>
    </row>
    <row r="6370" spans="11:11">
      <c r="K6370" s="373">
        <v>1858653.5418247015</v>
      </c>
    </row>
    <row r="6371" spans="11:11">
      <c r="K6371" s="373">
        <v>-288376.33809246472</v>
      </c>
    </row>
    <row r="6372" spans="11:11">
      <c r="K6372" s="373">
        <v>-308080.28621692536</v>
      </c>
    </row>
    <row r="6373" spans="11:11">
      <c r="K6373" s="373">
        <v>-979971.02189259394</v>
      </c>
    </row>
    <row r="6374" spans="11:11">
      <c r="K6374" s="373">
        <v>-2538949.5324187381</v>
      </c>
    </row>
    <row r="6375" spans="11:11">
      <c r="K6375" s="373">
        <v>-315362.21501770522</v>
      </c>
    </row>
    <row r="6376" spans="11:11">
      <c r="K6376" s="373">
        <v>998246.79541404708</v>
      </c>
    </row>
    <row r="6377" spans="11:11">
      <c r="K6377" s="373">
        <v>807551.36920428765</v>
      </c>
    </row>
    <row r="6378" spans="11:11">
      <c r="K6378" s="373">
        <v>-1669285.6639555588</v>
      </c>
    </row>
    <row r="6379" spans="11:11">
      <c r="K6379" s="373">
        <v>-820246.41784860753</v>
      </c>
    </row>
    <row r="6380" spans="11:11">
      <c r="K6380" s="373">
        <v>-1049988.4783565868</v>
      </c>
    </row>
    <row r="6381" spans="11:11">
      <c r="K6381" s="373">
        <v>-694383.61463672598</v>
      </c>
    </row>
    <row r="6382" spans="11:11">
      <c r="K6382" s="373">
        <v>2129229.3098098021</v>
      </c>
    </row>
    <row r="6383" spans="11:11">
      <c r="K6383" s="373">
        <v>1269196.5767163176</v>
      </c>
    </row>
    <row r="6384" spans="11:11">
      <c r="K6384" s="373">
        <v>336187.56998794549</v>
      </c>
    </row>
    <row r="6385" spans="11:11">
      <c r="K6385" s="373">
        <v>1981889.0728696797</v>
      </c>
    </row>
    <row r="6386" spans="11:11">
      <c r="K6386" s="373">
        <v>821595.90039666998</v>
      </c>
    </row>
    <row r="6387" spans="11:11">
      <c r="K6387" s="373">
        <v>-652512.96380758274</v>
      </c>
    </row>
    <row r="6388" spans="11:11">
      <c r="K6388" s="373">
        <v>2372136.0397904031</v>
      </c>
    </row>
    <row r="6389" spans="11:11">
      <c r="K6389" s="373">
        <v>336500.27237472823</v>
      </c>
    </row>
    <row r="6390" spans="11:11">
      <c r="K6390" s="373">
        <v>1810682.176411567</v>
      </c>
    </row>
    <row r="6391" spans="11:11">
      <c r="K6391" s="373">
        <v>-596019.56446592929</v>
      </c>
    </row>
    <row r="6392" spans="11:11">
      <c r="K6392" s="373">
        <v>1605497.2544422376</v>
      </c>
    </row>
    <row r="6393" spans="11:11">
      <c r="K6393" s="373">
        <v>2098721.3145327196</v>
      </c>
    </row>
    <row r="6394" spans="11:11">
      <c r="K6394" s="373">
        <v>1635459.8912621413</v>
      </c>
    </row>
    <row r="6395" spans="11:11">
      <c r="K6395" s="373">
        <v>-1019110.8336318609</v>
      </c>
    </row>
    <row r="6396" spans="11:11">
      <c r="K6396" s="373">
        <v>-328504.35044002417</v>
      </c>
    </row>
    <row r="6397" spans="11:11">
      <c r="K6397" s="373">
        <v>1232517.0186114612</v>
      </c>
    </row>
    <row r="6398" spans="11:11">
      <c r="K6398" s="373">
        <v>1362332.14560487</v>
      </c>
    </row>
    <row r="6399" spans="11:11">
      <c r="K6399" s="373">
        <v>-2034393.0613126128</v>
      </c>
    </row>
    <row r="6400" spans="11:11">
      <c r="K6400" s="373">
        <v>-1030912.5199515225</v>
      </c>
    </row>
    <row r="6401" spans="11:11">
      <c r="K6401" s="373">
        <v>1848388.322684122</v>
      </c>
    </row>
    <row r="6402" spans="11:11">
      <c r="K6402" s="373">
        <v>694477.01011317712</v>
      </c>
    </row>
    <row r="6403" spans="11:11">
      <c r="K6403" s="373">
        <v>3094430.0388805624</v>
      </c>
    </row>
    <row r="6404" spans="11:11">
      <c r="K6404" s="373">
        <v>1055144.8982896477</v>
      </c>
    </row>
    <row r="6405" spans="11:11">
      <c r="K6405" s="373">
        <v>1918534.8000699931</v>
      </c>
    </row>
    <row r="6406" spans="11:11">
      <c r="K6406" s="373">
        <v>456347.99359569163</v>
      </c>
    </row>
    <row r="6407" spans="11:11">
      <c r="K6407" s="373">
        <v>-291171.69053680566</v>
      </c>
    </row>
    <row r="6408" spans="11:11">
      <c r="K6408" s="373">
        <v>7904.57787521719</v>
      </c>
    </row>
    <row r="6409" spans="11:11">
      <c r="K6409" s="373">
        <v>306988.32526144059</v>
      </c>
    </row>
    <row r="6410" spans="11:11">
      <c r="K6410" s="373">
        <v>614417.48683078703</v>
      </c>
    </row>
    <row r="6411" spans="11:11">
      <c r="K6411" s="373">
        <v>661611.3081039011</v>
      </c>
    </row>
    <row r="6412" spans="11:11">
      <c r="K6412" s="373">
        <v>-782385.01425291633</v>
      </c>
    </row>
    <row r="6413" spans="11:11">
      <c r="K6413" s="373">
        <v>2426552.8319287673</v>
      </c>
    </row>
    <row r="6414" spans="11:11">
      <c r="K6414" s="373">
        <v>1443123.9416180912</v>
      </c>
    </row>
    <row r="6415" spans="11:11">
      <c r="K6415" s="373">
        <v>-763297.54087247234</v>
      </c>
    </row>
    <row r="6416" spans="11:11">
      <c r="K6416" s="373">
        <v>2101438.0118471552</v>
      </c>
    </row>
    <row r="6417" spans="11:11">
      <c r="K6417" s="373">
        <v>-543207.27609846997</v>
      </c>
    </row>
    <row r="6418" spans="11:11">
      <c r="K6418" s="373">
        <v>-2179829.1658969829</v>
      </c>
    </row>
    <row r="6419" spans="11:11">
      <c r="K6419" s="373">
        <v>3201808.7549906047</v>
      </c>
    </row>
    <row r="6420" spans="11:11">
      <c r="K6420" s="373">
        <v>-1843067.3372958093</v>
      </c>
    </row>
    <row r="6421" spans="11:11">
      <c r="K6421" s="373">
        <v>1310621.5595184288</v>
      </c>
    </row>
    <row r="6422" spans="11:11">
      <c r="K6422" s="373">
        <v>1227470.3491282777</v>
      </c>
    </row>
    <row r="6423" spans="11:11">
      <c r="K6423" s="373">
        <v>985972.54449321632</v>
      </c>
    </row>
    <row r="6424" spans="11:11">
      <c r="K6424" s="373">
        <v>348998.81815650943</v>
      </c>
    </row>
    <row r="6425" spans="11:11">
      <c r="K6425" s="373">
        <v>2364241.6931009721</v>
      </c>
    </row>
    <row r="6426" spans="11:11">
      <c r="K6426" s="373">
        <v>62235.320323118009</v>
      </c>
    </row>
    <row r="6427" spans="11:11">
      <c r="K6427" s="373">
        <v>905314.03725255909</v>
      </c>
    </row>
    <row r="6428" spans="11:11">
      <c r="K6428" s="373">
        <v>-1350755.9119879925</v>
      </c>
    </row>
    <row r="6429" spans="11:11">
      <c r="K6429" s="373">
        <v>-545227.82957401488</v>
      </c>
    </row>
    <row r="6430" spans="11:11">
      <c r="K6430" s="373">
        <v>862481.05675790715</v>
      </c>
    </row>
    <row r="6431" spans="11:11">
      <c r="K6431" s="373">
        <v>1250880.0041056995</v>
      </c>
    </row>
    <row r="6432" spans="11:11">
      <c r="K6432" s="373">
        <v>643494.73780353391</v>
      </c>
    </row>
    <row r="6433" spans="11:11">
      <c r="K6433" s="373">
        <v>-187715.36041301838</v>
      </c>
    </row>
    <row r="6434" spans="11:11">
      <c r="K6434" s="373">
        <v>-214722.27370875143</v>
      </c>
    </row>
    <row r="6435" spans="11:11">
      <c r="K6435" s="373">
        <v>829096.67514748988</v>
      </c>
    </row>
    <row r="6436" spans="11:11">
      <c r="K6436" s="373">
        <v>-1350660.211731846</v>
      </c>
    </row>
    <row r="6437" spans="11:11">
      <c r="K6437" s="373">
        <v>1164677.8413368941</v>
      </c>
    </row>
    <row r="6438" spans="11:11">
      <c r="K6438" s="373">
        <v>-992379.83313291578</v>
      </c>
    </row>
    <row r="6439" spans="11:11">
      <c r="K6439" s="373">
        <v>156725.69035891234</v>
      </c>
    </row>
    <row r="6440" spans="11:11">
      <c r="K6440" s="373">
        <v>-1334804.8664291329</v>
      </c>
    </row>
    <row r="6441" spans="11:11">
      <c r="K6441" s="373">
        <v>1651059.2648845513</v>
      </c>
    </row>
    <row r="6442" spans="11:11">
      <c r="K6442" s="373">
        <v>609777.55134984269</v>
      </c>
    </row>
    <row r="6443" spans="11:11">
      <c r="K6443" s="373">
        <v>-815692.07096502488</v>
      </c>
    </row>
    <row r="6444" spans="11:11">
      <c r="K6444" s="373">
        <v>2467124.4336681459</v>
      </c>
    </row>
    <row r="6445" spans="11:11">
      <c r="K6445" s="373">
        <v>459200.67898063967</v>
      </c>
    </row>
    <row r="6446" spans="11:11">
      <c r="K6446" s="373">
        <v>-357504.30261889426</v>
      </c>
    </row>
    <row r="6447" spans="11:11">
      <c r="K6447" s="373">
        <v>597989.38339576893</v>
      </c>
    </row>
    <row r="6448" spans="11:11">
      <c r="K6448" s="373">
        <v>1671164.3558363633</v>
      </c>
    </row>
    <row r="6449" spans="11:11">
      <c r="K6449" s="373">
        <v>-526745.69623827073</v>
      </c>
    </row>
    <row r="6450" spans="11:11">
      <c r="K6450" s="373">
        <v>1388567.4049492397</v>
      </c>
    </row>
    <row r="6451" spans="11:11">
      <c r="K6451" s="373">
        <v>2473902.5978462761</v>
      </c>
    </row>
    <row r="6452" spans="11:11">
      <c r="K6452" s="373">
        <v>-572628.53758978052</v>
      </c>
    </row>
    <row r="6453" spans="11:11">
      <c r="K6453" s="373">
        <v>1046152.6966717399</v>
      </c>
    </row>
    <row r="6454" spans="11:11">
      <c r="K6454" s="373">
        <v>-396667.81927151955</v>
      </c>
    </row>
    <row r="6455" spans="11:11">
      <c r="K6455" s="373">
        <v>-1490266.1468590712</v>
      </c>
    </row>
    <row r="6456" spans="11:11">
      <c r="K6456" s="373">
        <v>-441114.76826860732</v>
      </c>
    </row>
    <row r="6457" spans="11:11">
      <c r="K6457" s="373">
        <v>643531.42899350473</v>
      </c>
    </row>
    <row r="6458" spans="11:11">
      <c r="K6458" s="373">
        <v>96760.795754819876</v>
      </c>
    </row>
    <row r="6459" spans="11:11">
      <c r="K6459" s="373">
        <v>2135753.3008218398</v>
      </c>
    </row>
    <row r="6460" spans="11:11">
      <c r="K6460" s="373">
        <v>1548550.0509235302</v>
      </c>
    </row>
    <row r="6461" spans="11:11">
      <c r="K6461" s="373">
        <v>1100963.4849538018</v>
      </c>
    </row>
    <row r="6462" spans="11:11">
      <c r="K6462" s="373">
        <v>844405.16132660233</v>
      </c>
    </row>
    <row r="6463" spans="11:11">
      <c r="K6463" s="373">
        <v>2205145.4032746796</v>
      </c>
    </row>
    <row r="6464" spans="11:11">
      <c r="K6464" s="373">
        <v>3118028.0010931622</v>
      </c>
    </row>
    <row r="6465" spans="11:11">
      <c r="K6465" s="373">
        <v>-170258.88849913049</v>
      </c>
    </row>
    <row r="6466" spans="11:11">
      <c r="K6466" s="373">
        <v>1160900.5390080113</v>
      </c>
    </row>
    <row r="6467" spans="11:11">
      <c r="K6467" s="373">
        <v>1113538.7138754602</v>
      </c>
    </row>
    <row r="6468" spans="11:11">
      <c r="K6468" s="373">
        <v>1844539.3789839654</v>
      </c>
    </row>
    <row r="6469" spans="11:11">
      <c r="K6469" s="373">
        <v>3779165.5285198092</v>
      </c>
    </row>
    <row r="6470" spans="11:11">
      <c r="K6470" s="373">
        <v>-559972.73606658296</v>
      </c>
    </row>
    <row r="6471" spans="11:11">
      <c r="K6471" s="373">
        <v>-1946762.7952521937</v>
      </c>
    </row>
    <row r="6472" spans="11:11">
      <c r="K6472" s="373">
        <v>-1618672.0402583785</v>
      </c>
    </row>
    <row r="6473" spans="11:11">
      <c r="K6473" s="373">
        <v>1455532.1674414088</v>
      </c>
    </row>
    <row r="6474" spans="11:11">
      <c r="K6474" s="373">
        <v>-400111.7764270904</v>
      </c>
    </row>
    <row r="6475" spans="11:11">
      <c r="K6475" s="373">
        <v>6609561.853441312</v>
      </c>
    </row>
    <row r="6476" spans="11:11">
      <c r="K6476" s="373">
        <v>796325.21561054862</v>
      </c>
    </row>
    <row r="6477" spans="11:11">
      <c r="K6477" s="373">
        <v>592041.22313831863</v>
      </c>
    </row>
    <row r="6478" spans="11:11">
      <c r="K6478" s="373">
        <v>-2251431.9219073514</v>
      </c>
    </row>
    <row r="6479" spans="11:11">
      <c r="K6479" s="373">
        <v>-156661.53843628312</v>
      </c>
    </row>
    <row r="6480" spans="11:11">
      <c r="K6480" s="373">
        <v>1232268.8530375327</v>
      </c>
    </row>
    <row r="6481" spans="11:11">
      <c r="K6481" s="373">
        <v>1868212.0697893852</v>
      </c>
    </row>
    <row r="6482" spans="11:11">
      <c r="K6482" s="373">
        <v>-996436.06297985523</v>
      </c>
    </row>
    <row r="6483" spans="11:11">
      <c r="K6483" s="373">
        <v>1581897.8693728538</v>
      </c>
    </row>
    <row r="6484" spans="11:11">
      <c r="K6484" s="373">
        <v>-1090943.2085150261</v>
      </c>
    </row>
    <row r="6485" spans="11:11">
      <c r="K6485" s="373">
        <v>-205435.2050713955</v>
      </c>
    </row>
    <row r="6486" spans="11:11">
      <c r="K6486" s="373">
        <v>1495120.7605058264</v>
      </c>
    </row>
    <row r="6487" spans="11:11">
      <c r="K6487" s="373">
        <v>1690084.3992022302</v>
      </c>
    </row>
    <row r="6488" spans="11:11">
      <c r="K6488" s="373">
        <v>577482.70291473181</v>
      </c>
    </row>
    <row r="6489" spans="11:11">
      <c r="K6489" s="373">
        <v>763123.43294308218</v>
      </c>
    </row>
    <row r="6490" spans="11:11">
      <c r="K6490" s="373">
        <v>-102179.97328116978</v>
      </c>
    </row>
    <row r="6491" spans="11:11">
      <c r="K6491" s="373">
        <v>540369.30822008965</v>
      </c>
    </row>
    <row r="6492" spans="11:11">
      <c r="K6492" s="373">
        <v>2484506.1445279559</v>
      </c>
    </row>
    <row r="6493" spans="11:11">
      <c r="K6493" s="373">
        <v>-59063.609048499726</v>
      </c>
    </row>
    <row r="6494" spans="11:11">
      <c r="K6494" s="373">
        <v>-208533.05682170577</v>
      </c>
    </row>
    <row r="6495" spans="11:11">
      <c r="K6495" s="373">
        <v>1380411.3348421</v>
      </c>
    </row>
    <row r="6496" spans="11:11">
      <c r="K6496" s="373">
        <v>1074299.8687073563</v>
      </c>
    </row>
    <row r="6497" spans="11:11">
      <c r="K6497" s="373">
        <v>-1031079.475704952</v>
      </c>
    </row>
    <row r="6498" spans="11:11">
      <c r="K6498" s="373">
        <v>-1460263.0540905271</v>
      </c>
    </row>
    <row r="6499" spans="11:11">
      <c r="K6499" s="373">
        <v>1468648.9410892494</v>
      </c>
    </row>
    <row r="6500" spans="11:11">
      <c r="K6500" s="373">
        <v>-242431.67616001889</v>
      </c>
    </row>
    <row r="6501" spans="11:11">
      <c r="K6501" s="373">
        <v>-914546.64039729757</v>
      </c>
    </row>
    <row r="6502" spans="11:11">
      <c r="K6502" s="373">
        <v>-356862.0770753033</v>
      </c>
    </row>
    <row r="6503" spans="11:11">
      <c r="K6503" s="373">
        <v>-1298300.7170959914</v>
      </c>
    </row>
    <row r="6504" spans="11:11">
      <c r="K6504" s="373">
        <v>-2288196.1097223931</v>
      </c>
    </row>
    <row r="6505" spans="11:11">
      <c r="K6505" s="373">
        <v>570833.58047232335</v>
      </c>
    </row>
    <row r="6506" spans="11:11">
      <c r="K6506" s="373">
        <v>-2092745.2904963885</v>
      </c>
    </row>
    <row r="6507" spans="11:11">
      <c r="K6507" s="373">
        <v>1750534.8070165336</v>
      </c>
    </row>
    <row r="6508" spans="11:11">
      <c r="K6508" s="373">
        <v>664944.39805210591</v>
      </c>
    </row>
    <row r="6509" spans="11:11">
      <c r="K6509" s="373">
        <v>3022787.2948339768</v>
      </c>
    </row>
    <row r="6510" spans="11:11">
      <c r="K6510" s="373">
        <v>-1351991.1377171548</v>
      </c>
    </row>
    <row r="6511" spans="11:11">
      <c r="K6511" s="373">
        <v>1475404.5309703725</v>
      </c>
    </row>
    <row r="6512" spans="11:11">
      <c r="K6512" s="373">
        <v>2905567.2918098103</v>
      </c>
    </row>
    <row r="6513" spans="11:11">
      <c r="K6513" s="373">
        <v>2392817.1755583314</v>
      </c>
    </row>
    <row r="6514" spans="11:11">
      <c r="K6514" s="373">
        <v>1533127.3453743577</v>
      </c>
    </row>
    <row r="6515" spans="11:11">
      <c r="K6515" s="373">
        <v>3715021.2884178655</v>
      </c>
    </row>
    <row r="6516" spans="11:11">
      <c r="K6516" s="373">
        <v>-1176500.805763714</v>
      </c>
    </row>
    <row r="6517" spans="11:11">
      <c r="K6517" s="373">
        <v>1393351.78510953</v>
      </c>
    </row>
    <row r="6518" spans="11:11">
      <c r="K6518" s="373">
        <v>3415947.0876749353</v>
      </c>
    </row>
    <row r="6519" spans="11:11">
      <c r="K6519" s="373">
        <v>-1168724.7056577783</v>
      </c>
    </row>
    <row r="6520" spans="11:11">
      <c r="K6520" s="373">
        <v>119538.28120963392</v>
      </c>
    </row>
    <row r="6521" spans="11:11">
      <c r="K6521" s="373">
        <v>724381.07803134131</v>
      </c>
    </row>
    <row r="6522" spans="11:11">
      <c r="K6522" s="373">
        <v>842870.57935886481</v>
      </c>
    </row>
    <row r="6523" spans="11:11">
      <c r="K6523" s="373">
        <v>-369358.45223247074</v>
      </c>
    </row>
    <row r="6524" spans="11:11">
      <c r="K6524" s="373">
        <v>-928235.34998996474</v>
      </c>
    </row>
    <row r="6525" spans="11:11">
      <c r="K6525" s="373">
        <v>2184671.3104579775</v>
      </c>
    </row>
    <row r="6526" spans="11:11">
      <c r="K6526" s="373">
        <v>2672115.8675732203</v>
      </c>
    </row>
    <row r="6527" spans="11:11">
      <c r="K6527" s="373">
        <v>-567685.36581625149</v>
      </c>
    </row>
    <row r="6528" spans="11:11">
      <c r="K6528" s="373">
        <v>277887.19598154514</v>
      </c>
    </row>
    <row r="6529" spans="11:11">
      <c r="K6529" s="373">
        <v>670443.0846386</v>
      </c>
    </row>
    <row r="6530" spans="11:11">
      <c r="K6530" s="373">
        <v>-925960.11281604122</v>
      </c>
    </row>
    <row r="6531" spans="11:11">
      <c r="K6531" s="373">
        <v>2199585.7948135361</v>
      </c>
    </row>
    <row r="6532" spans="11:11">
      <c r="K6532" s="373">
        <v>1582684.8307586641</v>
      </c>
    </row>
    <row r="6533" spans="11:11">
      <c r="K6533" s="373">
        <v>934020.96586509678</v>
      </c>
    </row>
    <row r="6534" spans="11:11">
      <c r="K6534" s="373">
        <v>2251853.7371231336</v>
      </c>
    </row>
    <row r="6535" spans="11:11">
      <c r="K6535" s="373">
        <v>-1571460.2722676175</v>
      </c>
    </row>
    <row r="6536" spans="11:11">
      <c r="K6536" s="373">
        <v>1794578.2970660513</v>
      </c>
    </row>
    <row r="6537" spans="11:11">
      <c r="K6537" s="373">
        <v>-1627691.6654627409</v>
      </c>
    </row>
    <row r="6538" spans="11:11">
      <c r="K6538" s="373">
        <v>-75798.980173709569</v>
      </c>
    </row>
    <row r="6539" spans="11:11">
      <c r="K6539" s="373">
        <v>1026576.7174918747</v>
      </c>
    </row>
    <row r="6540" spans="11:11">
      <c r="K6540" s="373">
        <v>-1070358.9050823562</v>
      </c>
    </row>
    <row r="6541" spans="11:11">
      <c r="K6541" s="373">
        <v>1225562.1075646149</v>
      </c>
    </row>
    <row r="6542" spans="11:11">
      <c r="K6542" s="373">
        <v>432178.84953892929</v>
      </c>
    </row>
    <row r="6543" spans="11:11">
      <c r="K6543" s="373">
        <v>-939272.30331026611</v>
      </c>
    </row>
    <row r="6544" spans="11:11">
      <c r="K6544" s="373">
        <v>-851979.51869899861</v>
      </c>
    </row>
    <row r="6545" spans="11:11">
      <c r="K6545" s="373">
        <v>-1894285.6073496691</v>
      </c>
    </row>
    <row r="6546" spans="11:11">
      <c r="K6546" s="373">
        <v>-826428.74049174064</v>
      </c>
    </row>
    <row r="6547" spans="11:11">
      <c r="K6547" s="373">
        <v>5108682.738247632</v>
      </c>
    </row>
    <row r="6548" spans="11:11">
      <c r="K6548" s="373">
        <v>2327080.9587934008</v>
      </c>
    </row>
    <row r="6549" spans="11:11">
      <c r="K6549" s="373">
        <v>1837204.8404654081</v>
      </c>
    </row>
    <row r="6550" spans="11:11">
      <c r="K6550" s="373">
        <v>-520884.572717909</v>
      </c>
    </row>
    <row r="6551" spans="11:11">
      <c r="K6551" s="373">
        <v>217019.43371376512</v>
      </c>
    </row>
    <row r="6552" spans="11:11">
      <c r="K6552" s="373">
        <v>980257.46371090668</v>
      </c>
    </row>
    <row r="6553" spans="11:11">
      <c r="K6553" s="373">
        <v>-2758949.6972621102</v>
      </c>
    </row>
    <row r="6554" spans="11:11">
      <c r="K6554" s="373">
        <v>-1055730.925026827</v>
      </c>
    </row>
    <row r="6555" spans="11:11">
      <c r="K6555" s="373">
        <v>524599.52075727494</v>
      </c>
    </row>
    <row r="6556" spans="11:11">
      <c r="K6556" s="373">
        <v>630388.31932824268</v>
      </c>
    </row>
    <row r="6557" spans="11:11">
      <c r="K6557" s="373">
        <v>1440406.3846392792</v>
      </c>
    </row>
    <row r="6558" spans="11:11">
      <c r="K6558" s="373">
        <v>2740572.8380165147</v>
      </c>
    </row>
    <row r="6559" spans="11:11">
      <c r="K6559" s="373">
        <v>-1458366.2698263091</v>
      </c>
    </row>
    <row r="6560" spans="11:11">
      <c r="K6560" s="373">
        <v>428154.58198766084</v>
      </c>
    </row>
    <row r="6561" spans="11:11">
      <c r="K6561" s="373">
        <v>-420856.16378593445</v>
      </c>
    </row>
    <row r="6562" spans="11:11">
      <c r="K6562" s="373">
        <v>-1592071.1713033109</v>
      </c>
    </row>
    <row r="6563" spans="11:11">
      <c r="K6563" s="373">
        <v>1250966.9705643274</v>
      </c>
    </row>
    <row r="6564" spans="11:11">
      <c r="K6564" s="373">
        <v>-1802826.8967435509</v>
      </c>
    </row>
    <row r="6565" spans="11:11">
      <c r="K6565" s="373">
        <v>-1420392.5850876991</v>
      </c>
    </row>
    <row r="6566" spans="11:11">
      <c r="K6566" s="373">
        <v>-360908.94824408158</v>
      </c>
    </row>
    <row r="6567" spans="11:11">
      <c r="K6567" s="373">
        <v>-601155.04994977848</v>
      </c>
    </row>
    <row r="6568" spans="11:11">
      <c r="K6568" s="373">
        <v>228969.28076088196</v>
      </c>
    </row>
    <row r="6569" spans="11:11">
      <c r="K6569" s="373">
        <v>-1962640.4706446275</v>
      </c>
    </row>
    <row r="6570" spans="11:11">
      <c r="K6570" s="373">
        <v>-357916.32562516304</v>
      </c>
    </row>
    <row r="6571" spans="11:11">
      <c r="K6571" s="373">
        <v>1184784.0720554783</v>
      </c>
    </row>
    <row r="6572" spans="11:11">
      <c r="K6572" s="373">
        <v>638379.97008523275</v>
      </c>
    </row>
    <row r="6573" spans="11:11">
      <c r="K6573" s="373">
        <v>1647914.4837827606</v>
      </c>
    </row>
    <row r="6574" spans="11:11">
      <c r="K6574" s="373">
        <v>-550530.2210875476</v>
      </c>
    </row>
    <row r="6575" spans="11:11">
      <c r="K6575" s="373">
        <v>644372.14028783725</v>
      </c>
    </row>
    <row r="6576" spans="11:11">
      <c r="K6576" s="373">
        <v>2501449.2931447821</v>
      </c>
    </row>
    <row r="6577" spans="11:11">
      <c r="K6577" s="373">
        <v>-983162.71793433744</v>
      </c>
    </row>
    <row r="6578" spans="11:11">
      <c r="K6578" s="373">
        <v>476131.94789002417</v>
      </c>
    </row>
    <row r="6579" spans="11:11">
      <c r="K6579" s="373">
        <v>1518540.3699378876</v>
      </c>
    </row>
    <row r="6580" spans="11:11">
      <c r="K6580" s="373">
        <v>367093.66917854059</v>
      </c>
    </row>
    <row r="6581" spans="11:11">
      <c r="K6581" s="373">
        <v>1310292.477011278</v>
      </c>
    </row>
    <row r="6582" spans="11:11">
      <c r="K6582" s="373">
        <v>-1494397.6476442732</v>
      </c>
    </row>
    <row r="6583" spans="11:11">
      <c r="K6583" s="373">
        <v>-1420184.5343372189</v>
      </c>
    </row>
    <row r="6584" spans="11:11">
      <c r="K6584" s="373">
        <v>1382015.6163164692</v>
      </c>
    </row>
    <row r="6585" spans="11:11">
      <c r="K6585" s="373">
        <v>724287.08206998766</v>
      </c>
    </row>
    <row r="6586" spans="11:11">
      <c r="K6586" s="373">
        <v>1752659.5389387</v>
      </c>
    </row>
    <row r="6587" spans="11:11">
      <c r="K6587" s="373">
        <v>3170574.9384944467</v>
      </c>
    </row>
    <row r="6588" spans="11:11">
      <c r="K6588" s="373">
        <v>3582431.455720746</v>
      </c>
    </row>
    <row r="6589" spans="11:11">
      <c r="K6589" s="373">
        <v>2519787.6011830391</v>
      </c>
    </row>
    <row r="6590" spans="11:11">
      <c r="K6590" s="373">
        <v>710280.9586190742</v>
      </c>
    </row>
    <row r="6591" spans="11:11">
      <c r="K6591" s="373">
        <v>3387304.2045350848</v>
      </c>
    </row>
    <row r="6592" spans="11:11">
      <c r="K6592" s="373">
        <v>55227.376203593798</v>
      </c>
    </row>
    <row r="6593" spans="11:11">
      <c r="K6593" s="373">
        <v>-261856.2396985048</v>
      </c>
    </row>
    <row r="6594" spans="11:11">
      <c r="K6594" s="373">
        <v>730707.61597309751</v>
      </c>
    </row>
    <row r="6595" spans="11:11">
      <c r="K6595" s="373">
        <v>1315986.7971326958</v>
      </c>
    </row>
    <row r="6596" spans="11:11">
      <c r="K6596" s="373">
        <v>93157.270236238837</v>
      </c>
    </row>
    <row r="6597" spans="11:11">
      <c r="K6597" s="373">
        <v>1158475.9429237673</v>
      </c>
    </row>
    <row r="6598" spans="11:11">
      <c r="K6598" s="373">
        <v>1892229.567520526</v>
      </c>
    </row>
    <row r="6599" spans="11:11">
      <c r="K6599" s="373">
        <v>2273482.5622544475</v>
      </c>
    </row>
    <row r="6600" spans="11:11">
      <c r="K6600" s="373">
        <v>3199621.8880435415</v>
      </c>
    </row>
    <row r="6601" spans="11:11">
      <c r="K6601" s="373">
        <v>436967.98630292178</v>
      </c>
    </row>
    <row r="6602" spans="11:11">
      <c r="K6602" s="373">
        <v>-1320648.0854676794</v>
      </c>
    </row>
    <row r="6603" spans="11:11">
      <c r="K6603" s="373">
        <v>-1796183.4479935823</v>
      </c>
    </row>
    <row r="6604" spans="11:11">
      <c r="K6604" s="373">
        <v>1584128.7425939634</v>
      </c>
    </row>
    <row r="6605" spans="11:11">
      <c r="K6605" s="373">
        <v>641554.47875740356</v>
      </c>
    </row>
    <row r="6606" spans="11:11">
      <c r="K6606" s="373">
        <v>465547.48609869531</v>
      </c>
    </row>
    <row r="6607" spans="11:11">
      <c r="K6607" s="373">
        <v>1658201.0633120022</v>
      </c>
    </row>
    <row r="6608" spans="11:11">
      <c r="K6608" s="373">
        <v>1165952.6533442789</v>
      </c>
    </row>
    <row r="6609" spans="11:11">
      <c r="K6609" s="373">
        <v>283052.0944057107</v>
      </c>
    </row>
    <row r="6610" spans="11:11">
      <c r="K6610" s="373">
        <v>626145.21649818844</v>
      </c>
    </row>
    <row r="6611" spans="11:11">
      <c r="K6611" s="373">
        <v>489455.12332832627</v>
      </c>
    </row>
    <row r="6612" spans="11:11">
      <c r="K6612" s="373">
        <v>-315626.9812725028</v>
      </c>
    </row>
    <row r="6613" spans="11:11">
      <c r="K6613" s="373">
        <v>1441926.6728028518</v>
      </c>
    </row>
    <row r="6614" spans="11:11">
      <c r="K6614" s="373">
        <v>-1290987.5376454093</v>
      </c>
    </row>
    <row r="6615" spans="11:11">
      <c r="K6615" s="373">
        <v>-1254099.0246646663</v>
      </c>
    </row>
    <row r="6616" spans="11:11">
      <c r="K6616" s="373">
        <v>179890.1242655355</v>
      </c>
    </row>
    <row r="6617" spans="11:11">
      <c r="K6617" s="373">
        <v>121414.27199460659</v>
      </c>
    </row>
    <row r="6618" spans="11:11">
      <c r="K6618" s="373">
        <v>491979.91379703954</v>
      </c>
    </row>
    <row r="6619" spans="11:11">
      <c r="K6619" s="373">
        <v>-1794295.4323493752</v>
      </c>
    </row>
    <row r="6620" spans="11:11">
      <c r="K6620" s="373">
        <v>1432198.3589543004</v>
      </c>
    </row>
    <row r="6621" spans="11:11">
      <c r="K6621" s="373">
        <v>1923813.047459916</v>
      </c>
    </row>
    <row r="6622" spans="11:11">
      <c r="K6622" s="373">
        <v>-93119.068293451564</v>
      </c>
    </row>
    <row r="6623" spans="11:11">
      <c r="K6623" s="373">
        <v>2205359.2093566926</v>
      </c>
    </row>
    <row r="6624" spans="11:11">
      <c r="K6624" s="373">
        <v>3332334.4493210791</v>
      </c>
    </row>
    <row r="6625" spans="11:11">
      <c r="K6625" s="373">
        <v>-49924.880394684849</v>
      </c>
    </row>
    <row r="6626" spans="11:11">
      <c r="K6626" s="373">
        <v>-38688.903973274166</v>
      </c>
    </row>
    <row r="6627" spans="11:11">
      <c r="K6627" s="373">
        <v>-2004850.0819116258</v>
      </c>
    </row>
    <row r="6628" spans="11:11">
      <c r="K6628" s="373">
        <v>934663.97446438228</v>
      </c>
    </row>
    <row r="6629" spans="11:11">
      <c r="K6629" s="373">
        <v>1948957.1622886525</v>
      </c>
    </row>
    <row r="6630" spans="11:11">
      <c r="K6630" s="373">
        <v>513064.07763434085</v>
      </c>
    </row>
    <row r="6631" spans="11:11">
      <c r="K6631" s="373">
        <v>-1360259.2584896046</v>
      </c>
    </row>
    <row r="6632" spans="11:11">
      <c r="K6632" s="373">
        <v>-2099667.8369216979</v>
      </c>
    </row>
    <row r="6633" spans="11:11">
      <c r="K6633" s="373">
        <v>3123133.0785429701</v>
      </c>
    </row>
    <row r="6634" spans="11:11">
      <c r="K6634" s="373">
        <v>1870903.1464413397</v>
      </c>
    </row>
    <row r="6635" spans="11:11">
      <c r="K6635" s="373">
        <v>1065828.6145616171</v>
      </c>
    </row>
    <row r="6636" spans="11:11">
      <c r="K6636" s="373">
        <v>-1071060.4874867909</v>
      </c>
    </row>
    <row r="6637" spans="11:11">
      <c r="K6637" s="373">
        <v>-624839.53656412859</v>
      </c>
    </row>
    <row r="6638" spans="11:11">
      <c r="K6638" s="373">
        <v>1587089.5116207714</v>
      </c>
    </row>
    <row r="6639" spans="11:11">
      <c r="K6639" s="373">
        <v>-1220331.1653636172</v>
      </c>
    </row>
    <row r="6640" spans="11:11">
      <c r="K6640" s="373">
        <v>260783.06429321808</v>
      </c>
    </row>
    <row r="6641" spans="11:11">
      <c r="K6641" s="373">
        <v>2445597.5870903069</v>
      </c>
    </row>
    <row r="6642" spans="11:11">
      <c r="K6642" s="373">
        <v>-392456.95073302812</v>
      </c>
    </row>
    <row r="6643" spans="11:11">
      <c r="K6643" s="373">
        <v>1812755.2350074698</v>
      </c>
    </row>
    <row r="6644" spans="11:11">
      <c r="K6644" s="373">
        <v>-567699.16262130253</v>
      </c>
    </row>
    <row r="6645" spans="11:11">
      <c r="K6645" s="373">
        <v>1283544.4924916339</v>
      </c>
    </row>
    <row r="6646" spans="11:11">
      <c r="K6646" s="373">
        <v>-1490047.3345787199</v>
      </c>
    </row>
    <row r="6647" spans="11:11">
      <c r="K6647" s="373">
        <v>211749.41549487575</v>
      </c>
    </row>
    <row r="6648" spans="11:11">
      <c r="K6648" s="373">
        <v>-152373.67117113154</v>
      </c>
    </row>
    <row r="6649" spans="11:11">
      <c r="K6649" s="373">
        <v>126181.14168089256</v>
      </c>
    </row>
    <row r="6650" spans="11:11">
      <c r="K6650" s="373">
        <v>-2007679.2446184992</v>
      </c>
    </row>
    <row r="6651" spans="11:11">
      <c r="K6651" s="373">
        <v>-863687.19835596846</v>
      </c>
    </row>
    <row r="6652" spans="11:11">
      <c r="K6652" s="373">
        <v>3199940.0608807756</v>
      </c>
    </row>
    <row r="6653" spans="11:11">
      <c r="K6653" s="373">
        <v>339874.0117544902</v>
      </c>
    </row>
    <row r="6654" spans="11:11">
      <c r="K6654" s="373">
        <v>2700462.0213831542</v>
      </c>
    </row>
    <row r="6655" spans="11:11">
      <c r="K6655" s="373">
        <v>1326886.0284926326</v>
      </c>
    </row>
    <row r="6656" spans="11:11">
      <c r="K6656" s="373">
        <v>436563.77883047145</v>
      </c>
    </row>
    <row r="6657" spans="11:11">
      <c r="K6657" s="373">
        <v>-70208.464553814847</v>
      </c>
    </row>
    <row r="6658" spans="11:11">
      <c r="K6658" s="373">
        <v>2251895.8649599953</v>
      </c>
    </row>
    <row r="6659" spans="11:11">
      <c r="K6659" s="373">
        <v>-882845.53823517787</v>
      </c>
    </row>
    <row r="6660" spans="11:11">
      <c r="K6660" s="373">
        <v>1695780.6873217935</v>
      </c>
    </row>
    <row r="6661" spans="11:11">
      <c r="K6661" s="373">
        <v>551883.36385908932</v>
      </c>
    </row>
    <row r="6662" spans="11:11">
      <c r="K6662" s="373">
        <v>2328400.1675315732</v>
      </c>
    </row>
    <row r="6663" spans="11:11">
      <c r="K6663" s="373">
        <v>3122542.2875909321</v>
      </c>
    </row>
    <row r="6664" spans="11:11">
      <c r="K6664" s="373">
        <v>-129579.40668919496</v>
      </c>
    </row>
    <row r="6665" spans="11:11">
      <c r="K6665" s="373">
        <v>-2134101.504850979</v>
      </c>
    </row>
    <row r="6666" spans="11:11">
      <c r="K6666" s="373">
        <v>1570157.4663772488</v>
      </c>
    </row>
    <row r="6667" spans="11:11">
      <c r="K6667" s="373">
        <v>1465440.8890985858</v>
      </c>
    </row>
    <row r="6668" spans="11:11">
      <c r="K6668" s="373">
        <v>1695547.5646052675</v>
      </c>
    </row>
    <row r="6669" spans="11:11">
      <c r="K6669" s="373">
        <v>2021261.0204007176</v>
      </c>
    </row>
    <row r="6670" spans="11:11">
      <c r="K6670" s="373">
        <v>-1591440.8062173943</v>
      </c>
    </row>
    <row r="6671" spans="11:11">
      <c r="K6671" s="373">
        <v>-353807.98542050784</v>
      </c>
    </row>
    <row r="6672" spans="11:11">
      <c r="K6672" s="373">
        <v>434490.79822651995</v>
      </c>
    </row>
    <row r="6673" spans="11:11">
      <c r="K6673" s="373">
        <v>654858.52891261387</v>
      </c>
    </row>
    <row r="6674" spans="11:11">
      <c r="K6674" s="373">
        <v>-267343.42818661546</v>
      </c>
    </row>
    <row r="6675" spans="11:11">
      <c r="K6675" s="373">
        <v>170496.48309570202</v>
      </c>
    </row>
    <row r="6676" spans="11:11">
      <c r="K6676" s="373">
        <v>3124224.2434452735</v>
      </c>
    </row>
    <row r="6677" spans="11:11">
      <c r="K6677" s="373">
        <v>1210291.0559429063</v>
      </c>
    </row>
    <row r="6678" spans="11:11">
      <c r="K6678" s="373">
        <v>-973400.84425000683</v>
      </c>
    </row>
    <row r="6679" spans="11:11">
      <c r="K6679" s="373">
        <v>1009952.9877167365</v>
      </c>
    </row>
    <row r="6680" spans="11:11">
      <c r="K6680" s="373">
        <v>-573955.89970464515</v>
      </c>
    </row>
    <row r="6681" spans="11:11">
      <c r="K6681" s="373">
        <v>2332026.6644809926</v>
      </c>
    </row>
    <row r="6682" spans="11:11">
      <c r="K6682" s="373">
        <v>-1594714.0728025974</v>
      </c>
    </row>
    <row r="6683" spans="11:11">
      <c r="K6683" s="373">
        <v>739193.07049743016</v>
      </c>
    </row>
    <row r="6684" spans="11:11">
      <c r="K6684" s="373">
        <v>866687.41448388319</v>
      </c>
    </row>
    <row r="6685" spans="11:11">
      <c r="K6685" s="373">
        <v>-140845.38924487238</v>
      </c>
    </row>
    <row r="6686" spans="11:11">
      <c r="K6686" s="373">
        <v>4256331.1523480825</v>
      </c>
    </row>
    <row r="6687" spans="11:11">
      <c r="K6687" s="373">
        <v>1386209.4873237864</v>
      </c>
    </row>
    <row r="6688" spans="11:11">
      <c r="K6688" s="373">
        <v>-1534059.346436027</v>
      </c>
    </row>
    <row r="6689" spans="11:11">
      <c r="K6689" s="373">
        <v>1144853.0207969763</v>
      </c>
    </row>
    <row r="6690" spans="11:11">
      <c r="K6690" s="373">
        <v>5129544.2487141993</v>
      </c>
    </row>
    <row r="6691" spans="11:11">
      <c r="K6691" s="373">
        <v>-1451682.5768142405</v>
      </c>
    </row>
    <row r="6692" spans="11:11">
      <c r="K6692" s="373">
        <v>346887.43104650965</v>
      </c>
    </row>
    <row r="6693" spans="11:11">
      <c r="K6693" s="373">
        <v>1206553.5502133898</v>
      </c>
    </row>
    <row r="6694" spans="11:11">
      <c r="K6694" s="373">
        <v>397738.58036655723</v>
      </c>
    </row>
    <row r="6695" spans="11:11">
      <c r="K6695" s="373">
        <v>1423161.1128267089</v>
      </c>
    </row>
    <row r="6696" spans="11:11">
      <c r="K6696" s="373">
        <v>-1051599.056172573</v>
      </c>
    </row>
    <row r="6697" spans="11:11">
      <c r="K6697" s="373">
        <v>309147.08234465239</v>
      </c>
    </row>
    <row r="6698" spans="11:11">
      <c r="K6698" s="373">
        <v>-888850.56198500993</v>
      </c>
    </row>
    <row r="6699" spans="11:11">
      <c r="K6699" s="373">
        <v>3034059.5894554816</v>
      </c>
    </row>
    <row r="6700" spans="11:11">
      <c r="K6700" s="373">
        <v>1583135.7125194531</v>
      </c>
    </row>
    <row r="6701" spans="11:11">
      <c r="K6701" s="373">
        <v>1451428.2168510554</v>
      </c>
    </row>
    <row r="6702" spans="11:11">
      <c r="K6702" s="373">
        <v>-1269838.897215883</v>
      </c>
    </row>
    <row r="6703" spans="11:11">
      <c r="K6703" s="373">
        <v>-2540831.6290579457</v>
      </c>
    </row>
    <row r="6704" spans="11:11">
      <c r="K6704" s="373">
        <v>2590138.8785330402</v>
      </c>
    </row>
    <row r="6705" spans="11:11">
      <c r="K6705" s="373">
        <v>2201513.9619234875</v>
      </c>
    </row>
    <row r="6706" spans="11:11">
      <c r="K6706" s="373">
        <v>2325293.8756319368</v>
      </c>
    </row>
    <row r="6707" spans="11:11">
      <c r="K6707" s="373">
        <v>1295171.6632057547</v>
      </c>
    </row>
    <row r="6708" spans="11:11">
      <c r="K6708" s="373">
        <v>4352691.036196012</v>
      </c>
    </row>
    <row r="6709" spans="11:11">
      <c r="K6709" s="373">
        <v>340287.81835339894</v>
      </c>
    </row>
    <row r="6710" spans="11:11">
      <c r="K6710" s="373">
        <v>2147479.1645021327</v>
      </c>
    </row>
    <row r="6711" spans="11:11">
      <c r="K6711" s="373">
        <v>1540101.5400075836</v>
      </c>
    </row>
    <row r="6712" spans="11:11">
      <c r="K6712" s="373">
        <v>822515.57285550586</v>
      </c>
    </row>
    <row r="6713" spans="11:11">
      <c r="K6713" s="373">
        <v>2324890.0198629145</v>
      </c>
    </row>
    <row r="6714" spans="11:11">
      <c r="K6714" s="373">
        <v>-1315117.8340562112</v>
      </c>
    </row>
    <row r="6715" spans="11:11">
      <c r="K6715" s="373">
        <v>2345227.7446149727</v>
      </c>
    </row>
    <row r="6716" spans="11:11">
      <c r="K6716" s="373">
        <v>-800532.09025809041</v>
      </c>
    </row>
    <row r="6717" spans="11:11">
      <c r="K6717" s="373">
        <v>581773.24837578624</v>
      </c>
    </row>
    <row r="6718" spans="11:11">
      <c r="K6718" s="373">
        <v>791327.43458193424</v>
      </c>
    </row>
    <row r="6719" spans="11:11">
      <c r="K6719" s="373">
        <v>-1472730.2822761075</v>
      </c>
    </row>
    <row r="6720" spans="11:11">
      <c r="K6720" s="373">
        <v>2648052.0511068571</v>
      </c>
    </row>
    <row r="6721" spans="11:11">
      <c r="K6721" s="373">
        <v>833791.96447982569</v>
      </c>
    </row>
    <row r="6722" spans="11:11">
      <c r="K6722" s="373">
        <v>-585941.70855748013</v>
      </c>
    </row>
    <row r="6723" spans="11:11">
      <c r="K6723" s="373">
        <v>-1551387.4122916923</v>
      </c>
    </row>
    <row r="6724" spans="11:11">
      <c r="K6724" s="373">
        <v>-2180394.6038699476</v>
      </c>
    </row>
    <row r="6725" spans="11:11">
      <c r="K6725" s="373">
        <v>-815629.49702259211</v>
      </c>
    </row>
    <row r="6726" spans="11:11">
      <c r="K6726" s="373">
        <v>-1167588.8849598668</v>
      </c>
    </row>
    <row r="6727" spans="11:11">
      <c r="K6727" s="373">
        <v>2061202.4788572278</v>
      </c>
    </row>
    <row r="6728" spans="11:11">
      <c r="K6728" s="373">
        <v>-147961.17127549346</v>
      </c>
    </row>
    <row r="6729" spans="11:11">
      <c r="K6729" s="373">
        <v>1868965.3586314747</v>
      </c>
    </row>
    <row r="6730" spans="11:11">
      <c r="K6730" s="373">
        <v>153235.04671183461</v>
      </c>
    </row>
    <row r="6731" spans="11:11">
      <c r="K6731" s="373">
        <v>2129117.9142162632</v>
      </c>
    </row>
    <row r="6732" spans="11:11">
      <c r="K6732" s="373">
        <v>1283345.2626774369</v>
      </c>
    </row>
    <row r="6733" spans="11:11">
      <c r="K6733" s="373">
        <v>-2353423.4236952467</v>
      </c>
    </row>
    <row r="6734" spans="11:11">
      <c r="K6734" s="373">
        <v>668838.46909058723</v>
      </c>
    </row>
    <row r="6735" spans="11:11">
      <c r="K6735" s="373">
        <v>-369179.77152403491</v>
      </c>
    </row>
    <row r="6736" spans="11:11">
      <c r="K6736" s="373">
        <v>1893943.9417797008</v>
      </c>
    </row>
    <row r="6737" spans="11:11">
      <c r="K6737" s="373">
        <v>690846.13968476676</v>
      </c>
    </row>
    <row r="6738" spans="11:11">
      <c r="K6738" s="373">
        <v>903057.11068511032</v>
      </c>
    </row>
    <row r="6739" spans="11:11">
      <c r="K6739" s="373">
        <v>713550.35081937746</v>
      </c>
    </row>
    <row r="6740" spans="11:11">
      <c r="K6740" s="373">
        <v>98505.635684805224</v>
      </c>
    </row>
    <row r="6741" spans="11:11">
      <c r="K6741" s="373">
        <v>1417181.9026191856</v>
      </c>
    </row>
    <row r="6742" spans="11:11">
      <c r="K6742" s="373">
        <v>-1613486.2965241265</v>
      </c>
    </row>
    <row r="6743" spans="11:11">
      <c r="K6743" s="373">
        <v>2342329.7618044736</v>
      </c>
    </row>
    <row r="6744" spans="11:11">
      <c r="K6744" s="373">
        <v>247151.1866142475</v>
      </c>
    </row>
    <row r="6745" spans="11:11">
      <c r="K6745" s="373">
        <v>-495317.47907967167</v>
      </c>
    </row>
    <row r="6746" spans="11:11">
      <c r="K6746" s="373">
        <v>-1495403.0874254035</v>
      </c>
    </row>
    <row r="6747" spans="11:11">
      <c r="K6747" s="373">
        <v>-1807315.9681053443</v>
      </c>
    </row>
    <row r="6748" spans="11:11">
      <c r="K6748" s="373">
        <v>-1703245.3072303028</v>
      </c>
    </row>
    <row r="6749" spans="11:11">
      <c r="K6749" s="373">
        <v>528559.53134904313</v>
      </c>
    </row>
    <row r="6750" spans="11:11">
      <c r="K6750" s="373">
        <v>-1337221.5872330605</v>
      </c>
    </row>
    <row r="6751" spans="11:11">
      <c r="K6751" s="373">
        <v>-1797762.0343490234</v>
      </c>
    </row>
    <row r="6752" spans="11:11">
      <c r="K6752" s="373">
        <v>922994.91703413264</v>
      </c>
    </row>
    <row r="6753" spans="11:11">
      <c r="K6753" s="373">
        <v>-180289.01093795011</v>
      </c>
    </row>
    <row r="6754" spans="11:11">
      <c r="K6754" s="373">
        <v>3801529.6815624945</v>
      </c>
    </row>
    <row r="6755" spans="11:11">
      <c r="K6755" s="373">
        <v>-313722.75257839402</v>
      </c>
    </row>
    <row r="6756" spans="11:11">
      <c r="K6756" s="373">
        <v>1611429.0640729868</v>
      </c>
    </row>
    <row r="6757" spans="11:11">
      <c r="K6757" s="373">
        <v>945161.8592691056</v>
      </c>
    </row>
    <row r="6758" spans="11:11">
      <c r="K6758" s="373">
        <v>1504339.7619612126</v>
      </c>
    </row>
    <row r="6759" spans="11:11">
      <c r="K6759" s="373">
        <v>1731930.0200586545</v>
      </c>
    </row>
    <row r="6760" spans="11:11">
      <c r="K6760" s="373">
        <v>-1363988.6993869604</v>
      </c>
    </row>
    <row r="6761" spans="11:11">
      <c r="K6761" s="373">
        <v>2158356.7899047667</v>
      </c>
    </row>
    <row r="6762" spans="11:11">
      <c r="K6762" s="373">
        <v>-416455.42784967832</v>
      </c>
    </row>
    <row r="6763" spans="11:11">
      <c r="K6763" s="373">
        <v>2066424.4743143173</v>
      </c>
    </row>
    <row r="6764" spans="11:11">
      <c r="K6764" s="373">
        <v>-1158764.4222428892</v>
      </c>
    </row>
    <row r="6765" spans="11:11">
      <c r="K6765" s="373">
        <v>2913215.9182744361</v>
      </c>
    </row>
    <row r="6766" spans="11:11">
      <c r="K6766" s="373">
        <v>1364254.7019566547</v>
      </c>
    </row>
    <row r="6767" spans="11:11">
      <c r="K6767" s="373">
        <v>-362900.95418276428</v>
      </c>
    </row>
    <row r="6768" spans="11:11">
      <c r="K6768" s="373">
        <v>2053955.5986707441</v>
      </c>
    </row>
    <row r="6769" spans="11:11">
      <c r="K6769" s="373">
        <v>1966849.818484986</v>
      </c>
    </row>
    <row r="6770" spans="11:11">
      <c r="K6770" s="373">
        <v>398209.36491102306</v>
      </c>
    </row>
    <row r="6771" spans="11:11">
      <c r="K6771" s="373">
        <v>852953.82183535281</v>
      </c>
    </row>
    <row r="6772" spans="11:11">
      <c r="K6772" s="373">
        <v>1371121.2278039625</v>
      </c>
    </row>
    <row r="6773" spans="11:11">
      <c r="K6773" s="373">
        <v>3264744.2534967242</v>
      </c>
    </row>
    <row r="6774" spans="11:11">
      <c r="K6774" s="373">
        <v>-614843.5065722866</v>
      </c>
    </row>
    <row r="6775" spans="11:11">
      <c r="K6775" s="373">
        <v>-362685.92231163103</v>
      </c>
    </row>
    <row r="6776" spans="11:11">
      <c r="K6776" s="373">
        <v>-767760.07939146645</v>
      </c>
    </row>
    <row r="6777" spans="11:11">
      <c r="K6777" s="373">
        <v>1379821.1755269847</v>
      </c>
    </row>
    <row r="6778" spans="11:11">
      <c r="K6778" s="373">
        <v>3158034.3672771417</v>
      </c>
    </row>
    <row r="6779" spans="11:11">
      <c r="K6779" s="373">
        <v>245309.86486725858</v>
      </c>
    </row>
    <row r="6780" spans="11:11">
      <c r="K6780" s="373">
        <v>1311735.9659733598</v>
      </c>
    </row>
    <row r="6781" spans="11:11">
      <c r="K6781" s="373">
        <v>55338.545859731967</v>
      </c>
    </row>
    <row r="6782" spans="11:11">
      <c r="K6782" s="373">
        <v>3570957.8367207395</v>
      </c>
    </row>
    <row r="6783" spans="11:11">
      <c r="K6783" s="373">
        <v>-184330.40538036567</v>
      </c>
    </row>
    <row r="6784" spans="11:11">
      <c r="K6784" s="373">
        <v>-1396783.6323949327</v>
      </c>
    </row>
    <row r="6785" spans="11:11">
      <c r="K6785" s="373">
        <v>-451107.91866593366</v>
      </c>
    </row>
    <row r="6786" spans="11:11">
      <c r="K6786" s="373">
        <v>1017725.9160214558</v>
      </c>
    </row>
    <row r="6787" spans="11:11">
      <c r="K6787" s="373">
        <v>2153987.8851648476</v>
      </c>
    </row>
    <row r="6788" spans="11:11">
      <c r="K6788" s="373">
        <v>-1237622.2756467315</v>
      </c>
    </row>
    <row r="6789" spans="11:11">
      <c r="K6789" s="373">
        <v>3263972.76619728</v>
      </c>
    </row>
    <row r="6790" spans="11:11">
      <c r="K6790" s="373">
        <v>-419574.80391569994</v>
      </c>
    </row>
    <row r="6791" spans="11:11">
      <c r="K6791" s="373">
        <v>-1591329.9884514709</v>
      </c>
    </row>
    <row r="6792" spans="11:11">
      <c r="K6792" s="373">
        <v>-1102951.0361132943</v>
      </c>
    </row>
    <row r="6793" spans="11:11">
      <c r="K6793" s="373">
        <v>266039.39322642656</v>
      </c>
    </row>
    <row r="6794" spans="11:11">
      <c r="K6794" s="373">
        <v>418571.60192396725</v>
      </c>
    </row>
    <row r="6795" spans="11:11">
      <c r="K6795" s="373">
        <v>642939.90224044933</v>
      </c>
    </row>
    <row r="6796" spans="11:11">
      <c r="K6796" s="373">
        <v>1810585.200014659</v>
      </c>
    </row>
    <row r="6797" spans="11:11">
      <c r="K6797" s="373">
        <v>2925470.5898907455</v>
      </c>
    </row>
    <row r="6798" spans="11:11">
      <c r="K6798" s="373">
        <v>1199046.2798528655</v>
      </c>
    </row>
    <row r="6799" spans="11:11">
      <c r="K6799" s="373">
        <v>3261680.3263702244</v>
      </c>
    </row>
    <row r="6800" spans="11:11">
      <c r="K6800" s="373">
        <v>-1268708.1423044845</v>
      </c>
    </row>
    <row r="6801" spans="11:11">
      <c r="K6801" s="373">
        <v>2397279.4418846657</v>
      </c>
    </row>
    <row r="6802" spans="11:11">
      <c r="K6802" s="373">
        <v>2202097.6976470603</v>
      </c>
    </row>
    <row r="6803" spans="11:11">
      <c r="K6803" s="373">
        <v>902514.06578219053</v>
      </c>
    </row>
    <row r="6804" spans="11:11">
      <c r="K6804" s="373">
        <v>-953126.09748438024</v>
      </c>
    </row>
    <row r="6805" spans="11:11">
      <c r="K6805" s="373">
        <v>246863.78263144568</v>
      </c>
    </row>
    <row r="6806" spans="11:11">
      <c r="K6806" s="373">
        <v>-574537.30182381219</v>
      </c>
    </row>
    <row r="6807" spans="11:11">
      <c r="K6807" s="373">
        <v>1891585.0264862946</v>
      </c>
    </row>
    <row r="6808" spans="11:11">
      <c r="K6808" s="373">
        <v>1032457.153702026</v>
      </c>
    </row>
    <row r="6809" spans="11:11">
      <c r="K6809" s="373">
        <v>-576083.87309291132</v>
      </c>
    </row>
    <row r="6810" spans="11:11">
      <c r="K6810" s="373">
        <v>1193845.5344741314</v>
      </c>
    </row>
    <row r="6811" spans="11:11">
      <c r="K6811" s="373">
        <v>1856904.1599565211</v>
      </c>
    </row>
    <row r="6812" spans="11:11">
      <c r="K6812" s="373">
        <v>3290657.2323094448</v>
      </c>
    </row>
    <row r="6813" spans="11:11">
      <c r="K6813" s="373">
        <v>-880440.74882425379</v>
      </c>
    </row>
    <row r="6814" spans="11:11">
      <c r="K6814" s="373">
        <v>689301.8330889598</v>
      </c>
    </row>
    <row r="6815" spans="11:11">
      <c r="K6815" s="373">
        <v>-308757.54107752931</v>
      </c>
    </row>
    <row r="6816" spans="11:11">
      <c r="K6816" s="373">
        <v>-598406.2193502771</v>
      </c>
    </row>
    <row r="6817" spans="11:11">
      <c r="K6817" s="373">
        <v>202056.43912335997</v>
      </c>
    </row>
    <row r="6818" spans="11:11">
      <c r="K6818" s="373">
        <v>626955.84664246789</v>
      </c>
    </row>
    <row r="6819" spans="11:11">
      <c r="K6819" s="373">
        <v>-1051656.0759812717</v>
      </c>
    </row>
    <row r="6820" spans="11:11">
      <c r="K6820" s="373">
        <v>-1186257.4556375039</v>
      </c>
    </row>
    <row r="6821" spans="11:11">
      <c r="K6821" s="373">
        <v>4112580.6550583271</v>
      </c>
    </row>
    <row r="6822" spans="11:11">
      <c r="K6822" s="373">
        <v>-46386.038652058691</v>
      </c>
    </row>
    <row r="6823" spans="11:11">
      <c r="K6823" s="373">
        <v>929722.5112078588</v>
      </c>
    </row>
    <row r="6824" spans="11:11">
      <c r="K6824" s="373">
        <v>110603.95008631865</v>
      </c>
    </row>
    <row r="6825" spans="11:11">
      <c r="K6825" s="373">
        <v>2234692.5935143214</v>
      </c>
    </row>
    <row r="6826" spans="11:11">
      <c r="K6826" s="373">
        <v>-1866033.1564753014</v>
      </c>
    </row>
    <row r="6827" spans="11:11">
      <c r="K6827" s="373">
        <v>-901268.35805827461</v>
      </c>
    </row>
    <row r="6828" spans="11:11">
      <c r="K6828" s="373">
        <v>1047943.0420471278</v>
      </c>
    </row>
    <row r="6829" spans="11:11">
      <c r="K6829" s="373">
        <v>816237.52514109644</v>
      </c>
    </row>
    <row r="6830" spans="11:11">
      <c r="K6830" s="373">
        <v>-149141.69393706415</v>
      </c>
    </row>
    <row r="6831" spans="11:11">
      <c r="K6831" s="373">
        <v>2028187.8098570553</v>
      </c>
    </row>
    <row r="6832" spans="11:11">
      <c r="K6832" s="373">
        <v>-1026747.3341345631</v>
      </c>
    </row>
    <row r="6833" spans="11:11">
      <c r="K6833" s="373">
        <v>2332121.8747917162</v>
      </c>
    </row>
    <row r="6834" spans="11:11">
      <c r="K6834" s="373">
        <v>1282492.1544373797</v>
      </c>
    </row>
    <row r="6835" spans="11:11">
      <c r="K6835" s="373">
        <v>2485579.2721882109</v>
      </c>
    </row>
    <row r="6836" spans="11:11">
      <c r="K6836" s="373">
        <v>1744941.5168286709</v>
      </c>
    </row>
    <row r="6837" spans="11:11">
      <c r="K6837" s="373">
        <v>715055.71499861334</v>
      </c>
    </row>
    <row r="6838" spans="11:11">
      <c r="K6838" s="373">
        <v>292327.39372942434</v>
      </c>
    </row>
    <row r="6839" spans="11:11">
      <c r="K6839" s="373">
        <v>3028511.9685994014</v>
      </c>
    </row>
    <row r="6840" spans="11:11">
      <c r="K6840" s="373">
        <v>2546223.0208676057</v>
      </c>
    </row>
    <row r="6841" spans="11:11">
      <c r="K6841" s="373">
        <v>2299493.1342960084</v>
      </c>
    </row>
    <row r="6842" spans="11:11">
      <c r="K6842" s="373">
        <v>1611387.5200415587</v>
      </c>
    </row>
    <row r="6843" spans="11:11">
      <c r="K6843" s="373">
        <v>-119275.44146879204</v>
      </c>
    </row>
    <row r="6844" spans="11:11">
      <c r="K6844" s="373">
        <v>934909.26650172402</v>
      </c>
    </row>
    <row r="6845" spans="11:11">
      <c r="K6845" s="373">
        <v>1244845.9886387053</v>
      </c>
    </row>
    <row r="6846" spans="11:11">
      <c r="K6846" s="373">
        <v>-279999.01134909573</v>
      </c>
    </row>
    <row r="6847" spans="11:11">
      <c r="K6847" s="373">
        <v>800418.79014607449</v>
      </c>
    </row>
    <row r="6848" spans="11:11">
      <c r="K6848" s="373">
        <v>-1021450.4754220461</v>
      </c>
    </row>
    <row r="6849" spans="11:11">
      <c r="K6849" s="373">
        <v>-2421848.2278520158</v>
      </c>
    </row>
    <row r="6850" spans="11:11">
      <c r="K6850" s="373">
        <v>433349.02056989749</v>
      </c>
    </row>
    <row r="6851" spans="11:11">
      <c r="K6851" s="373">
        <v>1419759.7417543128</v>
      </c>
    </row>
    <row r="6852" spans="11:11">
      <c r="K6852" s="373">
        <v>1836855.2919279912</v>
      </c>
    </row>
    <row r="6853" spans="11:11">
      <c r="K6853" s="373">
        <v>2457921.091663111</v>
      </c>
    </row>
    <row r="6854" spans="11:11">
      <c r="K6854" s="373">
        <v>2434895.391117041</v>
      </c>
    </row>
    <row r="6855" spans="11:11">
      <c r="K6855" s="373">
        <v>-974403.78388213553</v>
      </c>
    </row>
    <row r="6856" spans="11:11">
      <c r="K6856" s="373">
        <v>2255708.9436791828</v>
      </c>
    </row>
    <row r="6857" spans="11:11">
      <c r="K6857" s="373">
        <v>-1998906.5672064917</v>
      </c>
    </row>
    <row r="6858" spans="11:11">
      <c r="K6858" s="373">
        <v>2120062.2067676904</v>
      </c>
    </row>
    <row r="6859" spans="11:11">
      <c r="K6859" s="373">
        <v>-684995.76847151574</v>
      </c>
    </row>
    <row r="6860" spans="11:11">
      <c r="K6860" s="373">
        <v>608832.79856115836</v>
      </c>
    </row>
    <row r="6861" spans="11:11">
      <c r="K6861" s="373">
        <v>-892357.40978224343</v>
      </c>
    </row>
    <row r="6862" spans="11:11">
      <c r="K6862" s="373">
        <v>626349.85383559321</v>
      </c>
    </row>
    <row r="6863" spans="11:11">
      <c r="K6863" s="373">
        <v>1653396.3735826721</v>
      </c>
    </row>
    <row r="6864" spans="11:11">
      <c r="K6864" s="373">
        <v>546615.67733847233</v>
      </c>
    </row>
    <row r="6865" spans="11:11">
      <c r="K6865" s="373">
        <v>2504964.4244861212</v>
      </c>
    </row>
    <row r="6866" spans="11:11">
      <c r="K6866" s="373">
        <v>618399.83199606161</v>
      </c>
    </row>
    <row r="6867" spans="11:11">
      <c r="K6867" s="373">
        <v>-1513703.0032415711</v>
      </c>
    </row>
    <row r="6868" spans="11:11">
      <c r="K6868" s="373">
        <v>1202174.9833214518</v>
      </c>
    </row>
    <row r="6869" spans="11:11">
      <c r="K6869" s="373">
        <v>-1242536.2687380484</v>
      </c>
    </row>
    <row r="6870" spans="11:11">
      <c r="K6870" s="373">
        <v>334101.17856438295</v>
      </c>
    </row>
    <row r="6871" spans="11:11">
      <c r="K6871" s="373">
        <v>788068.8279608211</v>
      </c>
    </row>
    <row r="6872" spans="11:11">
      <c r="K6872" s="373">
        <v>2417947.7309722258</v>
      </c>
    </row>
    <row r="6873" spans="11:11">
      <c r="K6873" s="373">
        <v>376238.49554500938</v>
      </c>
    </row>
    <row r="6874" spans="11:11">
      <c r="K6874" s="373">
        <v>1380406.6989717053</v>
      </c>
    </row>
    <row r="6875" spans="11:11">
      <c r="K6875" s="373">
        <v>320460.09055539663</v>
      </c>
    </row>
    <row r="6876" spans="11:11">
      <c r="K6876" s="373">
        <v>476294.26774472208</v>
      </c>
    </row>
    <row r="6877" spans="11:11">
      <c r="K6877" s="373">
        <v>269977.65042398265</v>
      </c>
    </row>
    <row r="6878" spans="11:11">
      <c r="K6878" s="373">
        <v>-893134.65691519459</v>
      </c>
    </row>
    <row r="6879" spans="11:11">
      <c r="K6879" s="373">
        <v>-1163065.3330413615</v>
      </c>
    </row>
    <row r="6880" spans="11:11">
      <c r="K6880" s="373">
        <v>-1184062.8208478633</v>
      </c>
    </row>
    <row r="6881" spans="11:11">
      <c r="K6881" s="373">
        <v>930601.67977463664</v>
      </c>
    </row>
    <row r="6882" spans="11:11">
      <c r="K6882" s="373">
        <v>-158464.59193341504</v>
      </c>
    </row>
    <row r="6883" spans="11:11">
      <c r="K6883" s="373">
        <v>747519.68192450167</v>
      </c>
    </row>
    <row r="6884" spans="11:11">
      <c r="K6884" s="373">
        <v>-524666.1909011011</v>
      </c>
    </row>
    <row r="6885" spans="11:11">
      <c r="K6885" s="373">
        <v>1105556.5026015609</v>
      </c>
    </row>
    <row r="6886" spans="11:11">
      <c r="K6886" s="373">
        <v>152413.66691206931</v>
      </c>
    </row>
    <row r="6887" spans="11:11">
      <c r="K6887" s="373">
        <v>-343802.88192785042</v>
      </c>
    </row>
    <row r="6888" spans="11:11">
      <c r="K6888" s="373">
        <v>-309408.5299073935</v>
      </c>
    </row>
    <row r="6889" spans="11:11">
      <c r="K6889" s="373">
        <v>-1120252.8511415224</v>
      </c>
    </row>
    <row r="6890" spans="11:11">
      <c r="K6890" s="373">
        <v>1710201.7778648303</v>
      </c>
    </row>
    <row r="6891" spans="11:11">
      <c r="K6891" s="373">
        <v>-37775.597292459104</v>
      </c>
    </row>
    <row r="6892" spans="11:11">
      <c r="K6892" s="373">
        <v>-857104.56224574754</v>
      </c>
    </row>
    <row r="6893" spans="11:11">
      <c r="K6893" s="373">
        <v>615220.17719910829</v>
      </c>
    </row>
    <row r="6894" spans="11:11">
      <c r="K6894" s="373">
        <v>-678973.50641475944</v>
      </c>
    </row>
    <row r="6895" spans="11:11">
      <c r="K6895" s="373">
        <v>677553.36707241018</v>
      </c>
    </row>
    <row r="6896" spans="11:11">
      <c r="K6896" s="373">
        <v>1056244.8012341226</v>
      </c>
    </row>
    <row r="6897" spans="11:11">
      <c r="K6897" s="373">
        <v>-927014.73401484359</v>
      </c>
    </row>
    <row r="6898" spans="11:11">
      <c r="K6898" s="373">
        <v>2481786.2262000591</v>
      </c>
    </row>
    <row r="6899" spans="11:11">
      <c r="K6899" s="373">
        <v>-1575153.3843003346</v>
      </c>
    </row>
    <row r="6900" spans="11:11">
      <c r="K6900" s="373">
        <v>-1606382.2219295218</v>
      </c>
    </row>
    <row r="6901" spans="11:11">
      <c r="K6901" s="373">
        <v>246887.85162024898</v>
      </c>
    </row>
    <row r="6902" spans="11:11">
      <c r="K6902" s="373">
        <v>815995.51807524846</v>
      </c>
    </row>
    <row r="6903" spans="11:11">
      <c r="K6903" s="373">
        <v>921139.79444437637</v>
      </c>
    </row>
    <row r="6904" spans="11:11">
      <c r="K6904" s="373">
        <v>-1730091.8198054137</v>
      </c>
    </row>
    <row r="6905" spans="11:11">
      <c r="K6905" s="373">
        <v>-1519152.697252549</v>
      </c>
    </row>
    <row r="6906" spans="11:11">
      <c r="K6906" s="373">
        <v>1710395.1576239427</v>
      </c>
    </row>
    <row r="6907" spans="11:11">
      <c r="K6907" s="373">
        <v>980336.0757074065</v>
      </c>
    </row>
    <row r="6908" spans="11:11">
      <c r="K6908" s="373">
        <v>1105864.0611092977</v>
      </c>
    </row>
    <row r="6909" spans="11:11">
      <c r="K6909" s="373">
        <v>2217068.5850692792</v>
      </c>
    </row>
    <row r="6910" spans="11:11">
      <c r="K6910" s="373">
        <v>958162.45087692165</v>
      </c>
    </row>
    <row r="6911" spans="11:11">
      <c r="K6911" s="373">
        <v>657285.24829569622</v>
      </c>
    </row>
    <row r="6912" spans="11:11">
      <c r="K6912" s="373">
        <v>524352.97962636338</v>
      </c>
    </row>
    <row r="6913" spans="11:11">
      <c r="K6913" s="373">
        <v>331632.61216777796</v>
      </c>
    </row>
    <row r="6914" spans="11:11">
      <c r="K6914" s="373">
        <v>1959240.9509212344</v>
      </c>
    </row>
    <row r="6915" spans="11:11">
      <c r="K6915" s="373">
        <v>42141.615298982942</v>
      </c>
    </row>
    <row r="6916" spans="11:11">
      <c r="K6916" s="373">
        <v>879592.37566575059</v>
      </c>
    </row>
    <row r="6917" spans="11:11">
      <c r="K6917" s="373">
        <v>2742512.786177651</v>
      </c>
    </row>
    <row r="6918" spans="11:11">
      <c r="K6918" s="373">
        <v>805278.17659762851</v>
      </c>
    </row>
    <row r="6919" spans="11:11">
      <c r="K6919" s="373">
        <v>1008083.5160094735</v>
      </c>
    </row>
    <row r="6920" spans="11:11">
      <c r="K6920" s="373">
        <v>743822.76452842844</v>
      </c>
    </row>
    <row r="6921" spans="11:11">
      <c r="K6921" s="373">
        <v>81518.244460318005</v>
      </c>
    </row>
    <row r="6922" spans="11:11">
      <c r="K6922" s="373">
        <v>-1137741.2042711095</v>
      </c>
    </row>
    <row r="6923" spans="11:11">
      <c r="K6923" s="373">
        <v>-1650656.3231467998</v>
      </c>
    </row>
    <row r="6924" spans="11:11">
      <c r="K6924" s="373">
        <v>-997010.27376235346</v>
      </c>
    </row>
    <row r="6925" spans="11:11">
      <c r="K6925" s="373">
        <v>3992633.3143673083</v>
      </c>
    </row>
    <row r="6926" spans="11:11">
      <c r="K6926" s="373">
        <v>1776671.0732328913</v>
      </c>
    </row>
    <row r="6927" spans="11:11">
      <c r="K6927" s="373">
        <v>1214296.2306962514</v>
      </c>
    </row>
    <row r="6928" spans="11:11">
      <c r="K6928" s="373">
        <v>1166317.0666769578</v>
      </c>
    </row>
    <row r="6929" spans="11:11">
      <c r="K6929" s="373">
        <v>-759602.64404725691</v>
      </c>
    </row>
    <row r="6930" spans="11:11">
      <c r="K6930" s="373">
        <v>-1679590.6194396694</v>
      </c>
    </row>
    <row r="6931" spans="11:11">
      <c r="K6931" s="373">
        <v>1119738.4712264084</v>
      </c>
    </row>
    <row r="6932" spans="11:11">
      <c r="K6932" s="373">
        <v>-1427773.1915960878</v>
      </c>
    </row>
    <row r="6933" spans="11:11">
      <c r="K6933" s="373">
        <v>-1804601.002505919</v>
      </c>
    </row>
    <row r="6934" spans="11:11">
      <c r="K6934" s="373">
        <v>375660.51068047853</v>
      </c>
    </row>
    <row r="6935" spans="11:11">
      <c r="K6935" s="373">
        <v>810259.88721153769</v>
      </c>
    </row>
    <row r="6936" spans="11:11">
      <c r="K6936" s="373">
        <v>2293202.7154232608</v>
      </c>
    </row>
    <row r="6937" spans="11:11">
      <c r="K6937" s="373">
        <v>455211.26218747417</v>
      </c>
    </row>
    <row r="6938" spans="11:11">
      <c r="K6938" s="373">
        <v>-1287914.3111927276</v>
      </c>
    </row>
    <row r="6939" spans="11:11">
      <c r="K6939" s="373">
        <v>2171274.2307179142</v>
      </c>
    </row>
    <row r="6940" spans="11:11">
      <c r="K6940" s="373">
        <v>-470770.38786643487</v>
      </c>
    </row>
    <row r="6941" spans="11:11">
      <c r="K6941" s="373">
        <v>-1543924.0942436005</v>
      </c>
    </row>
    <row r="6942" spans="11:11">
      <c r="K6942" s="373">
        <v>-988431.42252276489</v>
      </c>
    </row>
    <row r="6943" spans="11:11">
      <c r="K6943" s="373">
        <v>77700.427907723701</v>
      </c>
    </row>
    <row r="6944" spans="11:11">
      <c r="K6944" s="373">
        <v>-744549.37805533234</v>
      </c>
    </row>
    <row r="6945" spans="11:11">
      <c r="K6945" s="373">
        <v>-276298.73253151448</v>
      </c>
    </row>
    <row r="6946" spans="11:11">
      <c r="K6946" s="373">
        <v>3006748.8797887247</v>
      </c>
    </row>
    <row r="6947" spans="11:11">
      <c r="K6947" s="373">
        <v>-1537412.6430005617</v>
      </c>
    </row>
    <row r="6948" spans="11:11">
      <c r="K6948" s="373">
        <v>-534079.81225156225</v>
      </c>
    </row>
    <row r="6949" spans="11:11">
      <c r="K6949" s="373">
        <v>-491491.07476135693</v>
      </c>
    </row>
    <row r="6950" spans="11:11">
      <c r="K6950" s="373">
        <v>-621797.6950918237</v>
      </c>
    </row>
    <row r="6951" spans="11:11">
      <c r="K6951" s="373">
        <v>185763.28054703865</v>
      </c>
    </row>
    <row r="6952" spans="11:11">
      <c r="K6952" s="373">
        <v>1360913.1814402642</v>
      </c>
    </row>
    <row r="6953" spans="11:11">
      <c r="K6953" s="373">
        <v>1126553.5315783832</v>
      </c>
    </row>
    <row r="6954" spans="11:11">
      <c r="K6954" s="373">
        <v>-18814.839636362856</v>
      </c>
    </row>
    <row r="6955" spans="11:11">
      <c r="K6955" s="373">
        <v>-377244.88268876728</v>
      </c>
    </row>
    <row r="6956" spans="11:11">
      <c r="K6956" s="373">
        <v>-1989042.3257175318</v>
      </c>
    </row>
    <row r="6957" spans="11:11">
      <c r="K6957" s="373">
        <v>-571354.25696634012</v>
      </c>
    </row>
    <row r="6958" spans="11:11">
      <c r="K6958" s="373">
        <v>-937511.13987546507</v>
      </c>
    </row>
    <row r="6959" spans="11:11">
      <c r="K6959" s="373">
        <v>328494.38788707205</v>
      </c>
    </row>
    <row r="6960" spans="11:11">
      <c r="K6960" s="373">
        <v>2395879.6326408423</v>
      </c>
    </row>
    <row r="6961" spans="11:11">
      <c r="K6961" s="373">
        <v>868651.57661874243</v>
      </c>
    </row>
    <row r="6962" spans="11:11">
      <c r="K6962" s="373">
        <v>3506536.9939014912</v>
      </c>
    </row>
    <row r="6963" spans="11:11">
      <c r="K6963" s="373">
        <v>-1145917.3029821336</v>
      </c>
    </row>
    <row r="6964" spans="11:11">
      <c r="K6964" s="373">
        <v>-244950.10302611347</v>
      </c>
    </row>
    <row r="6965" spans="11:11">
      <c r="K6965" s="373">
        <v>1329125.8563316891</v>
      </c>
    </row>
    <row r="6966" spans="11:11">
      <c r="K6966" s="373">
        <v>675418.0505060514</v>
      </c>
    </row>
    <row r="6967" spans="11:11">
      <c r="K6967" s="373">
        <v>1180204.9331012431</v>
      </c>
    </row>
    <row r="6968" spans="11:11">
      <c r="K6968" s="373">
        <v>-254303.85445869458</v>
      </c>
    </row>
    <row r="6969" spans="11:11">
      <c r="K6969" s="373">
        <v>3320945.9822790399</v>
      </c>
    </row>
    <row r="6970" spans="11:11">
      <c r="K6970" s="373">
        <v>-790469.22550449253</v>
      </c>
    </row>
    <row r="6971" spans="11:11">
      <c r="K6971" s="373">
        <v>3398479.8985313615</v>
      </c>
    </row>
    <row r="6972" spans="11:11">
      <c r="K6972" s="373">
        <v>3365857.72963838</v>
      </c>
    </row>
    <row r="6973" spans="11:11">
      <c r="K6973" s="373">
        <v>1637204.350601142</v>
      </c>
    </row>
    <row r="6974" spans="11:11">
      <c r="K6974" s="373">
        <v>2624326.0348695023</v>
      </c>
    </row>
    <row r="6975" spans="11:11">
      <c r="K6975" s="373">
        <v>648793.70817229222</v>
      </c>
    </row>
    <row r="6976" spans="11:11">
      <c r="K6976" s="373">
        <v>753165.26197631727</v>
      </c>
    </row>
    <row r="6977" spans="11:11">
      <c r="K6977" s="373">
        <v>2676174.5168163385</v>
      </c>
    </row>
    <row r="6978" spans="11:11">
      <c r="K6978" s="373">
        <v>2327239.0821920782</v>
      </c>
    </row>
    <row r="6979" spans="11:11">
      <c r="K6979" s="373">
        <v>3233428.5533914566</v>
      </c>
    </row>
    <row r="6980" spans="11:11">
      <c r="K6980" s="373">
        <v>-119968.08466315991</v>
      </c>
    </row>
    <row r="6981" spans="11:11">
      <c r="K6981" s="373">
        <v>-2459607.7665873957</v>
      </c>
    </row>
    <row r="6982" spans="11:11">
      <c r="K6982" s="373">
        <v>-468087.96236672113</v>
      </c>
    </row>
    <row r="6983" spans="11:11">
      <c r="K6983" s="373">
        <v>2829930.6691180812</v>
      </c>
    </row>
    <row r="6984" spans="11:11">
      <c r="K6984" s="373">
        <v>-1300363.2384195386</v>
      </c>
    </row>
    <row r="6985" spans="11:11">
      <c r="K6985" s="373">
        <v>1751083.0898399514</v>
      </c>
    </row>
    <row r="6986" spans="11:11">
      <c r="K6986" s="373">
        <v>110342.32515020366</v>
      </c>
    </row>
    <row r="6987" spans="11:11">
      <c r="K6987" s="373">
        <v>2688092.2768118028</v>
      </c>
    </row>
    <row r="6988" spans="11:11">
      <c r="K6988" s="373">
        <v>766235.80724893021</v>
      </c>
    </row>
    <row r="6989" spans="11:11">
      <c r="K6989" s="373">
        <v>-269496.08810792421</v>
      </c>
    </row>
    <row r="6990" spans="11:11">
      <c r="K6990" s="373">
        <v>1990700.3770750819</v>
      </c>
    </row>
    <row r="6991" spans="11:11">
      <c r="K6991" s="373">
        <v>2139843.0418899059</v>
      </c>
    </row>
    <row r="6992" spans="11:11">
      <c r="K6992" s="373">
        <v>548349.27375605213</v>
      </c>
    </row>
    <row r="6993" spans="11:11">
      <c r="K6993" s="373">
        <v>386279.14140778128</v>
      </c>
    </row>
    <row r="6994" spans="11:11">
      <c r="K6994" s="373">
        <v>-1475380.6395950497</v>
      </c>
    </row>
    <row r="6995" spans="11:11">
      <c r="K6995" s="373">
        <v>1013577.610963146</v>
      </c>
    </row>
    <row r="6996" spans="11:11">
      <c r="K6996" s="373">
        <v>2309299.4211576832</v>
      </c>
    </row>
    <row r="6997" spans="11:11">
      <c r="K6997" s="373">
        <v>1246927.403034291</v>
      </c>
    </row>
    <row r="6998" spans="11:11">
      <c r="K6998" s="373">
        <v>-78966.888558556326</v>
      </c>
    </row>
    <row r="6999" spans="11:11">
      <c r="K6999" s="373">
        <v>-1397981.873684735</v>
      </c>
    </row>
    <row r="7000" spans="11:11">
      <c r="K7000" s="373">
        <v>1668546.9111881682</v>
      </c>
    </row>
    <row r="7001" spans="11:11">
      <c r="K7001" s="373">
        <v>-1246126.1352876523</v>
      </c>
    </row>
    <row r="7002" spans="11:11">
      <c r="K7002" s="373">
        <v>-601795.60969814355</v>
      </c>
    </row>
    <row r="7003" spans="11:11">
      <c r="K7003" s="373">
        <v>4199257.2352747433</v>
      </c>
    </row>
    <row r="7004" spans="11:11">
      <c r="K7004" s="373">
        <v>2150485.4095617849</v>
      </c>
    </row>
    <row r="7005" spans="11:11">
      <c r="K7005" s="373">
        <v>-413084.70955594955</v>
      </c>
    </row>
    <row r="7006" spans="11:11">
      <c r="K7006" s="373">
        <v>-943785.46425009368</v>
      </c>
    </row>
    <row r="7007" spans="11:11">
      <c r="K7007" s="373">
        <v>781462.68494288041</v>
      </c>
    </row>
    <row r="7008" spans="11:11">
      <c r="K7008" s="373">
        <v>-736824.27606136783</v>
      </c>
    </row>
    <row r="7009" spans="11:11">
      <c r="K7009" s="373">
        <v>-1209586.0192665826</v>
      </c>
    </row>
    <row r="7010" spans="11:11">
      <c r="K7010" s="373">
        <v>-351049.08302484243</v>
      </c>
    </row>
    <row r="7011" spans="11:11">
      <c r="K7011" s="373">
        <v>-1106475.0756050437</v>
      </c>
    </row>
    <row r="7012" spans="11:11">
      <c r="K7012" s="373">
        <v>-1258648.7274299387</v>
      </c>
    </row>
    <row r="7013" spans="11:11">
      <c r="K7013" s="373">
        <v>1770124.9871026317</v>
      </c>
    </row>
    <row r="7014" spans="11:11">
      <c r="K7014" s="373">
        <v>1024638.4705938718</v>
      </c>
    </row>
    <row r="7015" spans="11:11">
      <c r="K7015" s="373">
        <v>204544.69380988926</v>
      </c>
    </row>
    <row r="7016" spans="11:11">
      <c r="K7016" s="373">
        <v>1828143.717810855</v>
      </c>
    </row>
    <row r="7017" spans="11:11">
      <c r="K7017" s="373">
        <v>-180914.19941508537</v>
      </c>
    </row>
    <row r="7018" spans="11:11">
      <c r="K7018" s="373">
        <v>4923.6151680317707</v>
      </c>
    </row>
    <row r="7019" spans="11:11">
      <c r="K7019" s="373">
        <v>-2159746.7767452402</v>
      </c>
    </row>
    <row r="7020" spans="11:11">
      <c r="K7020" s="373">
        <v>595861.48252182617</v>
      </c>
    </row>
    <row r="7021" spans="11:11">
      <c r="K7021" s="373">
        <v>732303.16634410224</v>
      </c>
    </row>
    <row r="7022" spans="11:11">
      <c r="K7022" s="373">
        <v>-2028831.9352519482</v>
      </c>
    </row>
    <row r="7023" spans="11:11">
      <c r="K7023" s="373">
        <v>374385.14925083192</v>
      </c>
    </row>
    <row r="7024" spans="11:11">
      <c r="K7024" s="373">
        <v>553107.17202201742</v>
      </c>
    </row>
    <row r="7025" spans="11:11">
      <c r="K7025" s="373">
        <v>1459818.0871259582</v>
      </c>
    </row>
    <row r="7026" spans="11:11">
      <c r="K7026" s="373">
        <v>3307768.5324304104</v>
      </c>
    </row>
    <row r="7027" spans="11:11">
      <c r="K7027" s="373">
        <v>-116524.7634639889</v>
      </c>
    </row>
    <row r="7028" spans="11:11">
      <c r="K7028" s="373">
        <v>75976.496654431568</v>
      </c>
    </row>
    <row r="7029" spans="11:11">
      <c r="K7029" s="373">
        <v>1624398.7675903367</v>
      </c>
    </row>
    <row r="7030" spans="11:11">
      <c r="K7030" s="373">
        <v>1251608.6052613424</v>
      </c>
    </row>
    <row r="7031" spans="11:11">
      <c r="K7031" s="373">
        <v>1275642.6614065014</v>
      </c>
    </row>
    <row r="7032" spans="11:11">
      <c r="K7032" s="373">
        <v>318226.36523000174</v>
      </c>
    </row>
    <row r="7033" spans="11:11">
      <c r="K7033" s="373">
        <v>-399100.64097000007</v>
      </c>
    </row>
    <row r="7034" spans="11:11">
      <c r="K7034" s="373">
        <v>2000901.7146487611</v>
      </c>
    </row>
    <row r="7035" spans="11:11">
      <c r="K7035" s="373">
        <v>-732025.46457671362</v>
      </c>
    </row>
    <row r="7036" spans="11:11">
      <c r="K7036" s="373">
        <v>1792473.4722948072</v>
      </c>
    </row>
    <row r="7037" spans="11:11">
      <c r="K7037" s="373">
        <v>957967.68248490361</v>
      </c>
    </row>
    <row r="7038" spans="11:11">
      <c r="K7038" s="373">
        <v>1904016.7002860142</v>
      </c>
    </row>
    <row r="7039" spans="11:11">
      <c r="K7039" s="373">
        <v>-1073688.6202551138</v>
      </c>
    </row>
    <row r="7040" spans="11:11">
      <c r="K7040" s="373">
        <v>-1031612.1316049267</v>
      </c>
    </row>
    <row r="7041" spans="11:11">
      <c r="K7041" s="373">
        <v>1847255.6963048361</v>
      </c>
    </row>
    <row r="7042" spans="11:11">
      <c r="K7042" s="373">
        <v>703265.90155075607</v>
      </c>
    </row>
    <row r="7043" spans="11:11">
      <c r="K7043" s="373">
        <v>1768529.2671807923</v>
      </c>
    </row>
    <row r="7044" spans="11:11">
      <c r="K7044" s="373">
        <v>946693.57922300114</v>
      </c>
    </row>
    <row r="7045" spans="11:11">
      <c r="K7045" s="373">
        <v>1373688.2632562157</v>
      </c>
    </row>
    <row r="7046" spans="11:11">
      <c r="K7046" s="373">
        <v>-23509.925253434107</v>
      </c>
    </row>
    <row r="7047" spans="11:11">
      <c r="K7047" s="373">
        <v>2426420.0033278381</v>
      </c>
    </row>
    <row r="7048" spans="11:11">
      <c r="K7048" s="373">
        <v>-2579587.9382719551</v>
      </c>
    </row>
    <row r="7049" spans="11:11">
      <c r="K7049" s="373">
        <v>3089035.8764157807</v>
      </c>
    </row>
    <row r="7050" spans="11:11">
      <c r="K7050" s="373">
        <v>1183925.5710976815</v>
      </c>
    </row>
    <row r="7051" spans="11:11">
      <c r="K7051" s="373">
        <v>-1472919.850323766</v>
      </c>
    </row>
    <row r="7052" spans="11:11">
      <c r="K7052" s="373">
        <v>4858774.912416392</v>
      </c>
    </row>
    <row r="7053" spans="11:11">
      <c r="K7053" s="373">
        <v>-2545124.7038267585</v>
      </c>
    </row>
    <row r="7054" spans="11:11">
      <c r="K7054" s="373">
        <v>2397855.4934307244</v>
      </c>
    </row>
    <row r="7055" spans="11:11">
      <c r="K7055" s="373">
        <v>1741606.1143670145</v>
      </c>
    </row>
    <row r="7056" spans="11:11">
      <c r="K7056" s="373">
        <v>2187187.9828980528</v>
      </c>
    </row>
    <row r="7057" spans="11:11">
      <c r="K7057" s="373">
        <v>1095954.517214448</v>
      </c>
    </row>
    <row r="7058" spans="11:11">
      <c r="K7058" s="373">
        <v>-842199.68962149357</v>
      </c>
    </row>
    <row r="7059" spans="11:11">
      <c r="K7059" s="373">
        <v>-867633.28396993841</v>
      </c>
    </row>
    <row r="7060" spans="11:11">
      <c r="K7060" s="373">
        <v>985797.2654550646</v>
      </c>
    </row>
    <row r="7061" spans="11:11">
      <c r="K7061" s="373">
        <v>-1567130.6009351651</v>
      </c>
    </row>
    <row r="7062" spans="11:11">
      <c r="K7062" s="373">
        <v>-434459.20268620481</v>
      </c>
    </row>
    <row r="7063" spans="11:11">
      <c r="K7063" s="373">
        <v>181892.86308425781</v>
      </c>
    </row>
    <row r="7064" spans="11:11">
      <c r="K7064" s="373">
        <v>-413146.69173698546</v>
      </c>
    </row>
    <row r="7065" spans="11:11">
      <c r="K7065" s="373">
        <v>-194204.36757053132</v>
      </c>
    </row>
    <row r="7066" spans="11:11">
      <c r="K7066" s="373">
        <v>1552204.9760703377</v>
      </c>
    </row>
    <row r="7067" spans="11:11">
      <c r="K7067" s="373">
        <v>818780.67001534882</v>
      </c>
    </row>
    <row r="7068" spans="11:11">
      <c r="K7068" s="373">
        <v>1191602.748528613</v>
      </c>
    </row>
    <row r="7069" spans="11:11">
      <c r="K7069" s="373">
        <v>-562886.44616181822</v>
      </c>
    </row>
    <row r="7070" spans="11:11">
      <c r="K7070" s="373">
        <v>1214971.6678987567</v>
      </c>
    </row>
    <row r="7071" spans="11:11">
      <c r="K7071" s="373">
        <v>344444.80748774647</v>
      </c>
    </row>
    <row r="7072" spans="11:11">
      <c r="K7072" s="373">
        <v>467745.33540103189</v>
      </c>
    </row>
    <row r="7073" spans="11:11">
      <c r="K7073" s="373">
        <v>1785972.8749380216</v>
      </c>
    </row>
    <row r="7074" spans="11:11">
      <c r="K7074" s="373">
        <v>-615287.89238657535</v>
      </c>
    </row>
    <row r="7075" spans="11:11">
      <c r="K7075" s="373">
        <v>-348654.21872074506</v>
      </c>
    </row>
    <row r="7076" spans="11:11">
      <c r="K7076" s="373">
        <v>1804521.3909823808</v>
      </c>
    </row>
    <row r="7077" spans="11:11">
      <c r="K7077" s="373">
        <v>-735940.46484561497</v>
      </c>
    </row>
    <row r="7078" spans="11:11">
      <c r="K7078" s="373">
        <v>-2550499.7314149728</v>
      </c>
    </row>
    <row r="7079" spans="11:11">
      <c r="K7079" s="373">
        <v>-955978.60078269627</v>
      </c>
    </row>
    <row r="7080" spans="11:11">
      <c r="K7080" s="373">
        <v>-942185.44913356169</v>
      </c>
    </row>
    <row r="7081" spans="11:11">
      <c r="K7081" s="373">
        <v>377341.56136404048</v>
      </c>
    </row>
    <row r="7082" spans="11:11">
      <c r="K7082" s="373">
        <v>-449095.08542409097</v>
      </c>
    </row>
    <row r="7083" spans="11:11">
      <c r="K7083" s="373">
        <v>-67255.60858902731</v>
      </c>
    </row>
    <row r="7084" spans="11:11">
      <c r="K7084" s="373">
        <v>2394563.1220581504</v>
      </c>
    </row>
    <row r="7085" spans="11:11">
      <c r="K7085" s="373">
        <v>547565.33845199901</v>
      </c>
    </row>
    <row r="7086" spans="11:11">
      <c r="K7086" s="373">
        <v>1395179.4452072203</v>
      </c>
    </row>
    <row r="7087" spans="11:11">
      <c r="K7087" s="373">
        <v>1359073.9144552865</v>
      </c>
    </row>
    <row r="7088" spans="11:11">
      <c r="K7088" s="373">
        <v>1195929.8290020355</v>
      </c>
    </row>
    <row r="7089" spans="11:11">
      <c r="K7089" s="373">
        <v>-508058.92551866244</v>
      </c>
    </row>
    <row r="7090" spans="11:11">
      <c r="K7090" s="373">
        <v>-467016.21150418115</v>
      </c>
    </row>
    <row r="7091" spans="11:11">
      <c r="K7091" s="373">
        <v>1619984.3000180984</v>
      </c>
    </row>
    <row r="7092" spans="11:11">
      <c r="K7092" s="373">
        <v>497718.035851405</v>
      </c>
    </row>
    <row r="7093" spans="11:11">
      <c r="K7093" s="373">
        <v>1774623.7081555736</v>
      </c>
    </row>
    <row r="7094" spans="11:11">
      <c r="K7094" s="373">
        <v>-167002.21006515995</v>
      </c>
    </row>
    <row r="7095" spans="11:11">
      <c r="K7095" s="373">
        <v>-1850402.2183493907</v>
      </c>
    </row>
    <row r="7096" spans="11:11">
      <c r="K7096" s="373">
        <v>-2327318.4965355191</v>
      </c>
    </row>
    <row r="7097" spans="11:11">
      <c r="K7097" s="373">
        <v>423727.56931651058</v>
      </c>
    </row>
    <row r="7098" spans="11:11">
      <c r="K7098" s="373">
        <v>2158295.7746729376</v>
      </c>
    </row>
    <row r="7099" spans="11:11">
      <c r="K7099" s="373">
        <v>370067.36350631714</v>
      </c>
    </row>
    <row r="7100" spans="11:11">
      <c r="K7100" s="373">
        <v>-313894.98401916376</v>
      </c>
    </row>
    <row r="7101" spans="11:11">
      <c r="K7101" s="373">
        <v>919510.10006980342</v>
      </c>
    </row>
    <row r="7102" spans="11:11">
      <c r="K7102" s="373">
        <v>-2159630.2430223906</v>
      </c>
    </row>
    <row r="7103" spans="11:11">
      <c r="K7103" s="373">
        <v>3293468.2416317984</v>
      </c>
    </row>
    <row r="7104" spans="11:11">
      <c r="K7104" s="373">
        <v>761381.40297047445</v>
      </c>
    </row>
    <row r="7105" spans="11:11">
      <c r="K7105" s="373">
        <v>-2261212.7667699708</v>
      </c>
    </row>
    <row r="7106" spans="11:11">
      <c r="K7106" s="373">
        <v>3253597.3321440211</v>
      </c>
    </row>
    <row r="7107" spans="11:11">
      <c r="K7107" s="373">
        <v>3119941.9655316574</v>
      </c>
    </row>
    <row r="7108" spans="11:11">
      <c r="K7108" s="373">
        <v>-171213.23542614258</v>
      </c>
    </row>
    <row r="7109" spans="11:11">
      <c r="K7109" s="373">
        <v>2229379.1127376901</v>
      </c>
    </row>
    <row r="7110" spans="11:11">
      <c r="K7110" s="373">
        <v>-973062.60741426458</v>
      </c>
    </row>
    <row r="7111" spans="11:11">
      <c r="K7111" s="373">
        <v>221121.86366465269</v>
      </c>
    </row>
    <row r="7112" spans="11:11">
      <c r="K7112" s="373">
        <v>458599.4743841046</v>
      </c>
    </row>
    <row r="7113" spans="11:11">
      <c r="K7113" s="373">
        <v>917687.55770172155</v>
      </c>
    </row>
    <row r="7114" spans="11:11">
      <c r="K7114" s="373">
        <v>590908.10237556114</v>
      </c>
    </row>
    <row r="7115" spans="11:11">
      <c r="K7115" s="373">
        <v>3209362.5842405539</v>
      </c>
    </row>
    <row r="7116" spans="11:11">
      <c r="K7116" s="373">
        <v>-1421066.6580984718</v>
      </c>
    </row>
    <row r="7117" spans="11:11">
      <c r="K7117" s="373">
        <v>-299604.5669633185</v>
      </c>
    </row>
    <row r="7118" spans="11:11">
      <c r="K7118" s="373">
        <v>-2443523.5767214368</v>
      </c>
    </row>
    <row r="7119" spans="11:11">
      <c r="K7119" s="373">
        <v>-433161.83380302088</v>
      </c>
    </row>
    <row r="7120" spans="11:11">
      <c r="K7120" s="373">
        <v>551763.18831535685</v>
      </c>
    </row>
    <row r="7121" spans="11:11">
      <c r="K7121" s="373">
        <v>3018659.8722317759</v>
      </c>
    </row>
    <row r="7122" spans="11:11">
      <c r="K7122" s="373">
        <v>1385237.8064476473</v>
      </c>
    </row>
    <row r="7123" spans="11:11">
      <c r="K7123" s="373">
        <v>-2079811.2608648338</v>
      </c>
    </row>
    <row r="7124" spans="11:11">
      <c r="K7124" s="373">
        <v>486010.18378611957</v>
      </c>
    </row>
    <row r="7125" spans="11:11">
      <c r="K7125" s="373">
        <v>2940702.4013730185</v>
      </c>
    </row>
    <row r="7126" spans="11:11">
      <c r="K7126" s="373">
        <v>756581.51097319904</v>
      </c>
    </row>
    <row r="7127" spans="11:11">
      <c r="K7127" s="373">
        <v>953344.93331521912</v>
      </c>
    </row>
    <row r="7128" spans="11:11">
      <c r="K7128" s="373">
        <v>-610223.6377954802</v>
      </c>
    </row>
    <row r="7129" spans="11:11">
      <c r="K7129" s="373">
        <v>310647.65028390754</v>
      </c>
    </row>
    <row r="7130" spans="11:11">
      <c r="K7130" s="373">
        <v>2103455.6855823826</v>
      </c>
    </row>
    <row r="7131" spans="11:11">
      <c r="K7131" s="373">
        <v>2296059.7462752964</v>
      </c>
    </row>
    <row r="7132" spans="11:11">
      <c r="K7132" s="373">
        <v>2905269.2777948622</v>
      </c>
    </row>
    <row r="7133" spans="11:11">
      <c r="K7133" s="373">
        <v>706822.55246848124</v>
      </c>
    </row>
    <row r="7134" spans="11:11">
      <c r="K7134" s="373">
        <v>518869.97370805801</v>
      </c>
    </row>
    <row r="7135" spans="11:11">
      <c r="K7135" s="373">
        <v>1465175.0501398116</v>
      </c>
    </row>
    <row r="7136" spans="11:11">
      <c r="K7136" s="373">
        <v>-264250.34377363254</v>
      </c>
    </row>
    <row r="7137" spans="11:11">
      <c r="K7137" s="373">
        <v>794064.86769388779</v>
      </c>
    </row>
    <row r="7138" spans="11:11">
      <c r="K7138" s="373">
        <v>-929768.5256888225</v>
      </c>
    </row>
    <row r="7139" spans="11:11">
      <c r="K7139" s="373">
        <v>-2033183.8419165665</v>
      </c>
    </row>
    <row r="7140" spans="11:11">
      <c r="K7140" s="373">
        <v>2085789.2686216377</v>
      </c>
    </row>
    <row r="7141" spans="11:11">
      <c r="K7141" s="373">
        <v>-307492.40650997194</v>
      </c>
    </row>
    <row r="7142" spans="11:11">
      <c r="K7142" s="373">
        <v>1884294.3287879934</v>
      </c>
    </row>
    <row r="7143" spans="11:11">
      <c r="K7143" s="373">
        <v>2939880.4120925218</v>
      </c>
    </row>
    <row r="7144" spans="11:11">
      <c r="K7144" s="373">
        <v>1848830.3492132316</v>
      </c>
    </row>
    <row r="7145" spans="11:11">
      <c r="K7145" s="373">
        <v>1663863.4528691692</v>
      </c>
    </row>
    <row r="7146" spans="11:11">
      <c r="K7146" s="373">
        <v>-910713.67840377847</v>
      </c>
    </row>
    <row r="7147" spans="11:11">
      <c r="K7147" s="373">
        <v>3587176.4891283726</v>
      </c>
    </row>
    <row r="7148" spans="11:11">
      <c r="K7148" s="373">
        <v>-571412.38549240795</v>
      </c>
    </row>
    <row r="7149" spans="11:11">
      <c r="K7149" s="373">
        <v>1570426.0802840388</v>
      </c>
    </row>
    <row r="7150" spans="11:11">
      <c r="K7150" s="373">
        <v>1422220.4301318091</v>
      </c>
    </row>
    <row r="7151" spans="11:11">
      <c r="K7151" s="373">
        <v>50505.720852350816</v>
      </c>
    </row>
    <row r="7152" spans="11:11">
      <c r="K7152" s="373">
        <v>1549515.242438908</v>
      </c>
    </row>
    <row r="7153" spans="11:11">
      <c r="K7153" s="373">
        <v>1543665.5225262379</v>
      </c>
    </row>
    <row r="7154" spans="11:11">
      <c r="K7154" s="373">
        <v>1556341.1578218301</v>
      </c>
    </row>
    <row r="7155" spans="11:11">
      <c r="K7155" s="373">
        <v>1416172.3340054543</v>
      </c>
    </row>
    <row r="7156" spans="11:11">
      <c r="K7156" s="373">
        <v>1541251.3494082515</v>
      </c>
    </row>
    <row r="7157" spans="11:11">
      <c r="K7157" s="373">
        <v>-2050485.6622746687</v>
      </c>
    </row>
    <row r="7158" spans="11:11">
      <c r="K7158" s="373">
        <v>1178441.6230943438</v>
      </c>
    </row>
    <row r="7159" spans="11:11">
      <c r="K7159" s="373">
        <v>15824.428624798311</v>
      </c>
    </row>
    <row r="7160" spans="11:11">
      <c r="K7160" s="373">
        <v>144550.94380468596</v>
      </c>
    </row>
    <row r="7161" spans="11:11">
      <c r="K7161" s="373">
        <v>316938.28480488411</v>
      </c>
    </row>
    <row r="7162" spans="11:11">
      <c r="K7162" s="373">
        <v>-2332872.4000272984</v>
      </c>
    </row>
    <row r="7163" spans="11:11">
      <c r="K7163" s="373">
        <v>571351.43321015988</v>
      </c>
    </row>
    <row r="7164" spans="11:11">
      <c r="K7164" s="373">
        <v>-1042376.9510599555</v>
      </c>
    </row>
    <row r="7165" spans="11:11">
      <c r="K7165" s="373">
        <v>-680048.66094719898</v>
      </c>
    </row>
    <row r="7166" spans="11:11">
      <c r="K7166" s="373">
        <v>1855258.3791125126</v>
      </c>
    </row>
    <row r="7167" spans="11:11">
      <c r="K7167" s="373">
        <v>1883161.2414187451</v>
      </c>
    </row>
    <row r="7168" spans="11:11">
      <c r="K7168" s="373">
        <v>-735190.0470669585</v>
      </c>
    </row>
    <row r="7169" spans="11:11">
      <c r="K7169" s="373">
        <v>2449603.0080367271</v>
      </c>
    </row>
    <row r="7170" spans="11:11">
      <c r="K7170" s="373">
        <v>2342821.5241442518</v>
      </c>
    </row>
    <row r="7171" spans="11:11">
      <c r="K7171" s="373">
        <v>2552332.4441085616</v>
      </c>
    </row>
    <row r="7172" spans="11:11">
      <c r="K7172" s="373">
        <v>-1404728.083962766</v>
      </c>
    </row>
    <row r="7173" spans="11:11">
      <c r="K7173" s="373">
        <v>1666576.6338967665</v>
      </c>
    </row>
    <row r="7174" spans="11:11">
      <c r="K7174" s="373">
        <v>2455879.7999085728</v>
      </c>
    </row>
    <row r="7175" spans="11:11">
      <c r="K7175" s="373">
        <v>2620391.2053523259</v>
      </c>
    </row>
    <row r="7176" spans="11:11">
      <c r="K7176" s="373">
        <v>-26763.298367076553</v>
      </c>
    </row>
    <row r="7177" spans="11:11">
      <c r="K7177" s="373">
        <v>554003.60313763539</v>
      </c>
    </row>
    <row r="7178" spans="11:11">
      <c r="K7178" s="373">
        <v>1104750.1263580879</v>
      </c>
    </row>
    <row r="7179" spans="11:11">
      <c r="K7179" s="373">
        <v>-1356409.0387651622</v>
      </c>
    </row>
    <row r="7180" spans="11:11">
      <c r="K7180" s="373">
        <v>-2069888.3983062645</v>
      </c>
    </row>
    <row r="7181" spans="11:11">
      <c r="K7181" s="373">
        <v>739528.38972568442</v>
      </c>
    </row>
    <row r="7182" spans="11:11">
      <c r="K7182" s="373">
        <v>301092.4744590125</v>
      </c>
    </row>
    <row r="7183" spans="11:11">
      <c r="K7183" s="373">
        <v>-827822.75451888412</v>
      </c>
    </row>
    <row r="7184" spans="11:11">
      <c r="K7184" s="373">
        <v>-1354430.2222263149</v>
      </c>
    </row>
    <row r="7185" spans="11:11">
      <c r="K7185" s="373">
        <v>389954.89036457613</v>
      </c>
    </row>
    <row r="7186" spans="11:11">
      <c r="K7186" s="373">
        <v>2286068.4858644838</v>
      </c>
    </row>
    <row r="7187" spans="11:11">
      <c r="K7187" s="373">
        <v>552576.20183224767</v>
      </c>
    </row>
    <row r="7188" spans="11:11">
      <c r="K7188" s="373">
        <v>-576317.51864262333</v>
      </c>
    </row>
    <row r="7189" spans="11:11">
      <c r="K7189" s="373">
        <v>580253.47569977376</v>
      </c>
    </row>
    <row r="7190" spans="11:11">
      <c r="K7190" s="373">
        <v>-355760.54479913297</v>
      </c>
    </row>
    <row r="7191" spans="11:11">
      <c r="K7191" s="373">
        <v>-789210.69096353266</v>
      </c>
    </row>
    <row r="7192" spans="11:11">
      <c r="K7192" s="373">
        <v>2156687.5635906802</v>
      </c>
    </row>
    <row r="7193" spans="11:11">
      <c r="K7193" s="373">
        <v>-2033407.4631215709</v>
      </c>
    </row>
    <row r="7194" spans="11:11">
      <c r="K7194" s="373">
        <v>-136348.83545226767</v>
      </c>
    </row>
    <row r="7195" spans="11:11">
      <c r="K7195" s="373">
        <v>-2079577.689597412</v>
      </c>
    </row>
    <row r="7196" spans="11:11">
      <c r="K7196" s="373">
        <v>-2480198.9051228948</v>
      </c>
    </row>
    <row r="7197" spans="11:11">
      <c r="K7197" s="373">
        <v>132029.79860765347</v>
      </c>
    </row>
    <row r="7198" spans="11:11">
      <c r="K7198" s="373">
        <v>1211295.5180766892</v>
      </c>
    </row>
    <row r="7199" spans="11:11">
      <c r="K7199" s="373">
        <v>1231400.245777224</v>
      </c>
    </row>
    <row r="7200" spans="11:11">
      <c r="K7200" s="373">
        <v>219677.80990652321</v>
      </c>
    </row>
    <row r="7201" spans="11:11">
      <c r="K7201" s="373">
        <v>966311.44523125584</v>
      </c>
    </row>
    <row r="7202" spans="11:11">
      <c r="K7202" s="373">
        <v>385027.7665699583</v>
      </c>
    </row>
    <row r="7203" spans="11:11">
      <c r="K7203" s="373">
        <v>-329715.03682314581</v>
      </c>
    </row>
    <row r="7204" spans="11:11">
      <c r="K7204" s="373">
        <v>318647.10799225024</v>
      </c>
    </row>
    <row r="7205" spans="11:11">
      <c r="K7205" s="373">
        <v>-1462398.7052287243</v>
      </c>
    </row>
    <row r="7206" spans="11:11">
      <c r="K7206" s="373">
        <v>721147.30840759608</v>
      </c>
    </row>
    <row r="7207" spans="11:11">
      <c r="K7207" s="373">
        <v>-350416.63984306436</v>
      </c>
    </row>
    <row r="7208" spans="11:11">
      <c r="K7208" s="373">
        <v>-279636.44692946924</v>
      </c>
    </row>
    <row r="7209" spans="11:11">
      <c r="K7209" s="373">
        <v>1050506.9221559374</v>
      </c>
    </row>
    <row r="7210" spans="11:11">
      <c r="K7210" s="373">
        <v>1775309.6840444652</v>
      </c>
    </row>
    <row r="7211" spans="11:11">
      <c r="K7211" s="373">
        <v>2994460.8859562678</v>
      </c>
    </row>
    <row r="7212" spans="11:11">
      <c r="K7212" s="373">
        <v>548730.66471670452</v>
      </c>
    </row>
    <row r="7213" spans="11:11">
      <c r="K7213" s="373">
        <v>1544066.6059438603</v>
      </c>
    </row>
    <row r="7214" spans="11:11">
      <c r="K7214" s="373">
        <v>1764513.8355876778</v>
      </c>
    </row>
    <row r="7215" spans="11:11">
      <c r="K7215" s="373">
        <v>1628513.1260425888</v>
      </c>
    </row>
    <row r="7216" spans="11:11">
      <c r="K7216" s="373">
        <v>-325794.6085393487</v>
      </c>
    </row>
    <row r="7217" spans="11:11">
      <c r="K7217" s="373">
        <v>2127127.5978401648</v>
      </c>
    </row>
    <row r="7218" spans="11:11">
      <c r="K7218" s="373">
        <v>-173041.16451557493</v>
      </c>
    </row>
    <row r="7219" spans="11:11">
      <c r="K7219" s="373">
        <v>37914.103468741756</v>
      </c>
    </row>
    <row r="7220" spans="11:11">
      <c r="K7220" s="373">
        <v>885215.96095124935</v>
      </c>
    </row>
    <row r="7221" spans="11:11">
      <c r="K7221" s="373">
        <v>1678174.0524274071</v>
      </c>
    </row>
    <row r="7222" spans="11:11">
      <c r="K7222" s="373">
        <v>-314796.31963411532</v>
      </c>
    </row>
    <row r="7223" spans="11:11">
      <c r="K7223" s="373">
        <v>3201832.8605079213</v>
      </c>
    </row>
    <row r="7224" spans="11:11">
      <c r="K7224" s="373">
        <v>1242159.956827203</v>
      </c>
    </row>
    <row r="7225" spans="11:11">
      <c r="K7225" s="373">
        <v>-947497.71041006467</v>
      </c>
    </row>
    <row r="7226" spans="11:11">
      <c r="K7226" s="373">
        <v>1261955.4878277651</v>
      </c>
    </row>
    <row r="7227" spans="11:11">
      <c r="K7227" s="373">
        <v>-801970.67707628023</v>
      </c>
    </row>
    <row r="7228" spans="11:11">
      <c r="K7228" s="373">
        <v>-1963193.5672101292</v>
      </c>
    </row>
    <row r="7229" spans="11:11">
      <c r="K7229" s="373">
        <v>1898694.7192462303</v>
      </c>
    </row>
    <row r="7230" spans="11:11">
      <c r="K7230" s="373">
        <v>1208990.9469196263</v>
      </c>
    </row>
    <row r="7231" spans="11:11">
      <c r="K7231" s="373">
        <v>-344193.29897932895</v>
      </c>
    </row>
    <row r="7232" spans="11:11">
      <c r="K7232" s="373">
        <v>-89965.427923184587</v>
      </c>
    </row>
    <row r="7233" spans="11:11">
      <c r="K7233" s="373">
        <v>1168394.4841471345</v>
      </c>
    </row>
    <row r="7234" spans="11:11">
      <c r="K7234" s="373">
        <v>-1511347.380766962</v>
      </c>
    </row>
    <row r="7235" spans="11:11">
      <c r="K7235" s="373">
        <v>310602.44113256712</v>
      </c>
    </row>
    <row r="7236" spans="11:11">
      <c r="K7236" s="373">
        <v>-37332.253983001458</v>
      </c>
    </row>
    <row r="7237" spans="11:11">
      <c r="K7237" s="373">
        <v>-1109909.1595662124</v>
      </c>
    </row>
    <row r="7238" spans="11:11">
      <c r="K7238" s="373">
        <v>-585361.09251166275</v>
      </c>
    </row>
    <row r="7239" spans="11:11">
      <c r="K7239" s="373">
        <v>945381.1711551894</v>
      </c>
    </row>
    <row r="7240" spans="11:11">
      <c r="K7240" s="373">
        <v>2155463.072396161</v>
      </c>
    </row>
    <row r="7241" spans="11:11">
      <c r="K7241" s="373">
        <v>1641113.3219224575</v>
      </c>
    </row>
    <row r="7242" spans="11:11">
      <c r="K7242" s="373">
        <v>536909.02395224641</v>
      </c>
    </row>
    <row r="7243" spans="11:11">
      <c r="K7243" s="373">
        <v>-35648.284290905576</v>
      </c>
    </row>
    <row r="7244" spans="11:11">
      <c r="K7244" s="373">
        <v>594477.30522483657</v>
      </c>
    </row>
    <row r="7245" spans="11:11">
      <c r="K7245" s="373">
        <v>1787274.590070605</v>
      </c>
    </row>
    <row r="7246" spans="11:11">
      <c r="K7246" s="373">
        <v>-579306.58346826199</v>
      </c>
    </row>
    <row r="7247" spans="11:11">
      <c r="K7247" s="373">
        <v>-1553997.9439165976</v>
      </c>
    </row>
    <row r="7248" spans="11:11">
      <c r="K7248" s="373">
        <v>532601.21097432473</v>
      </c>
    </row>
    <row r="7249" spans="11:11">
      <c r="K7249" s="373">
        <v>3794875.1934735859</v>
      </c>
    </row>
    <row r="7250" spans="11:11">
      <c r="K7250" s="373">
        <v>-1030551.7300167548</v>
      </c>
    </row>
    <row r="7251" spans="11:11">
      <c r="K7251" s="373">
        <v>-192319.18784984108</v>
      </c>
    </row>
    <row r="7252" spans="11:11">
      <c r="K7252" s="373">
        <v>-165424.75573852123</v>
      </c>
    </row>
    <row r="7253" spans="11:11">
      <c r="K7253" s="373">
        <v>2216410.4564679349</v>
      </c>
    </row>
    <row r="7254" spans="11:11">
      <c r="K7254" s="373">
        <v>2214376.0719410982</v>
      </c>
    </row>
    <row r="7255" spans="11:11">
      <c r="K7255" s="373">
        <v>-296292.37958036456</v>
      </c>
    </row>
    <row r="7256" spans="11:11">
      <c r="K7256" s="373">
        <v>-703341.78301512694</v>
      </c>
    </row>
    <row r="7257" spans="11:11">
      <c r="K7257" s="373">
        <v>1150071.0679456822</v>
      </c>
    </row>
    <row r="7258" spans="11:11">
      <c r="K7258" s="373">
        <v>1180405.9872772915</v>
      </c>
    </row>
    <row r="7259" spans="11:11">
      <c r="K7259" s="373">
        <v>411372.09285586025</v>
      </c>
    </row>
    <row r="7260" spans="11:11">
      <c r="K7260" s="373">
        <v>1632159.3000376716</v>
      </c>
    </row>
    <row r="7261" spans="11:11">
      <c r="K7261" s="373">
        <v>1061324.9550157164</v>
      </c>
    </row>
    <row r="7262" spans="11:11">
      <c r="K7262" s="373">
        <v>1357539.2250526345</v>
      </c>
    </row>
    <row r="7263" spans="11:11">
      <c r="K7263" s="373">
        <v>1648015.6733608546</v>
      </c>
    </row>
    <row r="7264" spans="11:11">
      <c r="K7264" s="373">
        <v>-718895.7415137504</v>
      </c>
    </row>
    <row r="7265" spans="11:11">
      <c r="K7265" s="373">
        <v>-660671.25702700252</v>
      </c>
    </row>
    <row r="7266" spans="11:11">
      <c r="K7266" s="373">
        <v>2117772.1128539583</v>
      </c>
    </row>
    <row r="7267" spans="11:11">
      <c r="K7267" s="373">
        <v>-784312.75187376654</v>
      </c>
    </row>
    <row r="7268" spans="11:11">
      <c r="K7268" s="373">
        <v>3101309.754433779</v>
      </c>
    </row>
    <row r="7269" spans="11:11">
      <c r="K7269" s="373">
        <v>3491632.0220835702</v>
      </c>
    </row>
    <row r="7270" spans="11:11">
      <c r="K7270" s="373">
        <v>897707.83953276998</v>
      </c>
    </row>
    <row r="7271" spans="11:11">
      <c r="K7271" s="373">
        <v>3059091.9357713843</v>
      </c>
    </row>
    <row r="7272" spans="11:11">
      <c r="K7272" s="373">
        <v>2685534.3251681365</v>
      </c>
    </row>
    <row r="7273" spans="11:11">
      <c r="K7273" s="373">
        <v>-752872.91240837658</v>
      </c>
    </row>
    <row r="7274" spans="11:11">
      <c r="K7274" s="373">
        <v>1284783.7938166864</v>
      </c>
    </row>
    <row r="7275" spans="11:11">
      <c r="K7275" s="373">
        <v>500116.38399673323</v>
      </c>
    </row>
    <row r="7276" spans="11:11">
      <c r="K7276" s="373">
        <v>904760.81604859489</v>
      </c>
    </row>
    <row r="7277" spans="11:11">
      <c r="K7277" s="373">
        <v>-104491.2198065226</v>
      </c>
    </row>
    <row r="7278" spans="11:11">
      <c r="K7278" s="373">
        <v>-262301.27039432991</v>
      </c>
    </row>
    <row r="7279" spans="11:11">
      <c r="K7279" s="373">
        <v>-1320476.2136730975</v>
      </c>
    </row>
    <row r="7280" spans="11:11">
      <c r="K7280" s="373">
        <v>371752.57329518651</v>
      </c>
    </row>
    <row r="7281" spans="11:11">
      <c r="K7281" s="373">
        <v>1236161.7946062626</v>
      </c>
    </row>
    <row r="7282" spans="11:11">
      <c r="K7282" s="373">
        <v>-783214.35071741103</v>
      </c>
    </row>
    <row r="7283" spans="11:11">
      <c r="K7283" s="373">
        <v>-177230.77383166063</v>
      </c>
    </row>
    <row r="7284" spans="11:11">
      <c r="K7284" s="373">
        <v>214165.21254904452</v>
      </c>
    </row>
    <row r="7285" spans="11:11">
      <c r="K7285" s="373">
        <v>2958892.0109096989</v>
      </c>
    </row>
    <row r="7286" spans="11:11">
      <c r="K7286" s="373">
        <v>1294639.7472514121</v>
      </c>
    </row>
    <row r="7287" spans="11:11">
      <c r="K7287" s="373">
        <v>1612424.7248388866</v>
      </c>
    </row>
    <row r="7288" spans="11:11">
      <c r="K7288" s="373">
        <v>-1562188.8303934301</v>
      </c>
    </row>
    <row r="7289" spans="11:11">
      <c r="K7289" s="373">
        <v>1499885.1779488113</v>
      </c>
    </row>
    <row r="7290" spans="11:11">
      <c r="K7290" s="373">
        <v>140582.38961525448</v>
      </c>
    </row>
    <row r="7291" spans="11:11">
      <c r="K7291" s="373">
        <v>1584297.2556522761</v>
      </c>
    </row>
    <row r="7292" spans="11:11">
      <c r="K7292" s="373">
        <v>613396.077622602</v>
      </c>
    </row>
    <row r="7293" spans="11:11">
      <c r="K7293" s="373">
        <v>-1717092.605517081</v>
      </c>
    </row>
    <row r="7294" spans="11:11">
      <c r="K7294" s="373">
        <v>-481067.03053267323</v>
      </c>
    </row>
    <row r="7295" spans="11:11">
      <c r="K7295" s="373">
        <v>1606826.7352827049</v>
      </c>
    </row>
    <row r="7296" spans="11:11">
      <c r="K7296" s="373">
        <v>2931824.0654197587</v>
      </c>
    </row>
    <row r="7297" spans="11:11">
      <c r="K7297" s="373">
        <v>-170256.8409508185</v>
      </c>
    </row>
    <row r="7298" spans="11:11">
      <c r="K7298" s="373">
        <v>-589080.27978003409</v>
      </c>
    </row>
    <row r="7299" spans="11:11">
      <c r="K7299" s="373">
        <v>1585183.2678136828</v>
      </c>
    </row>
    <row r="7300" spans="11:11">
      <c r="K7300" s="373">
        <v>834417.50249451329</v>
      </c>
    </row>
    <row r="7301" spans="11:11">
      <c r="K7301" s="373">
        <v>1782740.7752159431</v>
      </c>
    </row>
    <row r="7302" spans="11:11">
      <c r="K7302" s="373">
        <v>-1412136.7667147757</v>
      </c>
    </row>
    <row r="7303" spans="11:11">
      <c r="K7303" s="373">
        <v>2425964.8270049794</v>
      </c>
    </row>
    <row r="7304" spans="11:11">
      <c r="K7304" s="373">
        <v>891512.48980330001</v>
      </c>
    </row>
    <row r="7305" spans="11:11">
      <c r="K7305" s="373">
        <v>604998.69688311568</v>
      </c>
    </row>
    <row r="7306" spans="11:11">
      <c r="K7306" s="373">
        <v>935046.27405028534</v>
      </c>
    </row>
    <row r="7307" spans="11:11">
      <c r="K7307" s="373">
        <v>1303349.6941618945</v>
      </c>
    </row>
    <row r="7308" spans="11:11">
      <c r="K7308" s="373">
        <v>28966.12344401353</v>
      </c>
    </row>
    <row r="7309" spans="11:11">
      <c r="K7309" s="373">
        <v>-806750.21169059386</v>
      </c>
    </row>
    <row r="7310" spans="11:11">
      <c r="K7310" s="373">
        <v>1616445.9801545737</v>
      </c>
    </row>
    <row r="7311" spans="11:11">
      <c r="K7311" s="373">
        <v>-327534.0579063592</v>
      </c>
    </row>
    <row r="7312" spans="11:11">
      <c r="K7312" s="373">
        <v>1021143.2255117085</v>
      </c>
    </row>
    <row r="7313" spans="11:11">
      <c r="K7313" s="373">
        <v>2159955.2862796197</v>
      </c>
    </row>
    <row r="7314" spans="11:11">
      <c r="K7314" s="373">
        <v>-1322707.2901634031</v>
      </c>
    </row>
    <row r="7315" spans="11:11">
      <c r="K7315" s="373">
        <v>426121.26246393565</v>
      </c>
    </row>
    <row r="7316" spans="11:11">
      <c r="K7316" s="373">
        <v>266216.00869743526</v>
      </c>
    </row>
    <row r="7317" spans="11:11">
      <c r="K7317" s="373">
        <v>-390708.62292755116</v>
      </c>
    </row>
    <row r="7318" spans="11:11">
      <c r="K7318" s="373">
        <v>1050737.7803081756</v>
      </c>
    </row>
    <row r="7319" spans="11:11">
      <c r="K7319" s="373">
        <v>1314924.1967213626</v>
      </c>
    </row>
    <row r="7320" spans="11:11">
      <c r="K7320" s="373">
        <v>1441711.0493642001</v>
      </c>
    </row>
    <row r="7321" spans="11:11">
      <c r="K7321" s="373">
        <v>2226169.3199055344</v>
      </c>
    </row>
    <row r="7322" spans="11:11">
      <c r="K7322" s="373">
        <v>3332762.2754842555</v>
      </c>
    </row>
    <row r="7323" spans="11:11">
      <c r="K7323" s="373">
        <v>1569037.9945735016</v>
      </c>
    </row>
    <row r="7324" spans="11:11">
      <c r="K7324" s="373">
        <v>1353422.6641826548</v>
      </c>
    </row>
    <row r="7325" spans="11:11">
      <c r="K7325" s="373">
        <v>-214959.7435386905</v>
      </c>
    </row>
    <row r="7326" spans="11:11">
      <c r="K7326" s="373">
        <v>1749227.1847218892</v>
      </c>
    </row>
    <row r="7327" spans="11:11">
      <c r="K7327" s="373">
        <v>-818912.26925957657</v>
      </c>
    </row>
    <row r="7328" spans="11:11">
      <c r="K7328" s="373">
        <v>15364.315502335783</v>
      </c>
    </row>
    <row r="7329" spans="11:11">
      <c r="K7329" s="373">
        <v>392392.87675664085</v>
      </c>
    </row>
    <row r="7330" spans="11:11">
      <c r="K7330" s="373">
        <v>1612059.5165593957</v>
      </c>
    </row>
    <row r="7331" spans="11:11">
      <c r="K7331" s="373">
        <v>3207512.6673348704</v>
      </c>
    </row>
    <row r="7332" spans="11:11">
      <c r="K7332" s="373">
        <v>44667.203093812568</v>
      </c>
    </row>
    <row r="7333" spans="11:11">
      <c r="K7333" s="373">
        <v>1106924.9360514178</v>
      </c>
    </row>
    <row r="7334" spans="11:11">
      <c r="K7334" s="373">
        <v>-1165185.1647660143</v>
      </c>
    </row>
    <row r="7335" spans="11:11">
      <c r="K7335" s="373">
        <v>-359471.46208737255</v>
      </c>
    </row>
    <row r="7336" spans="11:11">
      <c r="K7336" s="373">
        <v>28894.421341564506</v>
      </c>
    </row>
    <row r="7337" spans="11:11">
      <c r="K7337" s="373">
        <v>309862.14454350364</v>
      </c>
    </row>
    <row r="7338" spans="11:11">
      <c r="K7338" s="373">
        <v>-316679.86445173365</v>
      </c>
    </row>
    <row r="7339" spans="11:11">
      <c r="K7339" s="373">
        <v>-851115.77745440614</v>
      </c>
    </row>
    <row r="7340" spans="11:11">
      <c r="K7340" s="373">
        <v>2271242.9958888358</v>
      </c>
    </row>
    <row r="7341" spans="11:11">
      <c r="K7341" s="373">
        <v>1935427.3497823498</v>
      </c>
    </row>
    <row r="7342" spans="11:11">
      <c r="K7342" s="373">
        <v>1255571.5195999325</v>
      </c>
    </row>
    <row r="7343" spans="11:11">
      <c r="K7343" s="373">
        <v>1143367.4544956808</v>
      </c>
    </row>
    <row r="7344" spans="11:11">
      <c r="K7344" s="373">
        <v>1941096.9444532886</v>
      </c>
    </row>
    <row r="7345" spans="11:11">
      <c r="K7345" s="373">
        <v>1400957.7294444719</v>
      </c>
    </row>
    <row r="7346" spans="11:11">
      <c r="K7346" s="373">
        <v>1974606.0120017065</v>
      </c>
    </row>
    <row r="7347" spans="11:11">
      <c r="K7347" s="373">
        <v>2633212.6841340633</v>
      </c>
    </row>
    <row r="7348" spans="11:11">
      <c r="K7348" s="373">
        <v>1323843.2850940905</v>
      </c>
    </row>
    <row r="7349" spans="11:11">
      <c r="K7349" s="373">
        <v>-1373110.2277582022</v>
      </c>
    </row>
    <row r="7350" spans="11:11">
      <c r="K7350" s="373">
        <v>472375.02473126189</v>
      </c>
    </row>
    <row r="7351" spans="11:11">
      <c r="K7351" s="373">
        <v>1149953.0574581095</v>
      </c>
    </row>
    <row r="7352" spans="11:11">
      <c r="K7352" s="373">
        <v>1427052.8410630275</v>
      </c>
    </row>
    <row r="7353" spans="11:11">
      <c r="K7353" s="373">
        <v>1041992.1528407664</v>
      </c>
    </row>
    <row r="7354" spans="11:11">
      <c r="K7354" s="373">
        <v>-821527.9136793433</v>
      </c>
    </row>
    <row r="7355" spans="11:11">
      <c r="K7355" s="373">
        <v>340163.09827463445</v>
      </c>
    </row>
    <row r="7356" spans="11:11">
      <c r="K7356" s="373">
        <v>1590565.8413524611</v>
      </c>
    </row>
    <row r="7357" spans="11:11">
      <c r="K7357" s="373">
        <v>1494701.7163309322</v>
      </c>
    </row>
    <row r="7358" spans="11:11">
      <c r="K7358" s="373">
        <v>1175243.5138122991</v>
      </c>
    </row>
    <row r="7359" spans="11:11">
      <c r="K7359" s="373">
        <v>2678633.7767346362</v>
      </c>
    </row>
    <row r="7360" spans="11:11">
      <c r="K7360" s="373">
        <v>1468062.35116071</v>
      </c>
    </row>
    <row r="7361" spans="11:11">
      <c r="K7361" s="373">
        <v>2155402.4800431347</v>
      </c>
    </row>
    <row r="7362" spans="11:11">
      <c r="K7362" s="373">
        <v>2062227.6463625107</v>
      </c>
    </row>
    <row r="7363" spans="11:11">
      <c r="K7363" s="373">
        <v>268877.14273232617</v>
      </c>
    </row>
    <row r="7364" spans="11:11">
      <c r="K7364" s="373">
        <v>758057.59860682325</v>
      </c>
    </row>
    <row r="7365" spans="11:11">
      <c r="K7365" s="373">
        <v>1147641.8954016382</v>
      </c>
    </row>
    <row r="7366" spans="11:11">
      <c r="K7366" s="373">
        <v>929186.45058906474</v>
      </c>
    </row>
    <row r="7367" spans="11:11">
      <c r="K7367" s="373">
        <v>1446870.0359008668</v>
      </c>
    </row>
    <row r="7368" spans="11:11">
      <c r="K7368" s="373">
        <v>-1370264.7394944546</v>
      </c>
    </row>
    <row r="7369" spans="11:11">
      <c r="K7369" s="373">
        <v>-1768779.0714468181</v>
      </c>
    </row>
    <row r="7370" spans="11:11">
      <c r="K7370" s="373">
        <v>-1406123.5660949748</v>
      </c>
    </row>
    <row r="7371" spans="11:11">
      <c r="K7371" s="373">
        <v>1676130.7987016633</v>
      </c>
    </row>
    <row r="7372" spans="11:11">
      <c r="K7372" s="373">
        <v>-1318120.0297362967</v>
      </c>
    </row>
    <row r="7373" spans="11:11">
      <c r="K7373" s="373">
        <v>-1150358.774314967</v>
      </c>
    </row>
    <row r="7374" spans="11:11">
      <c r="K7374" s="373">
        <v>799588.24063333473</v>
      </c>
    </row>
    <row r="7375" spans="11:11">
      <c r="K7375" s="373">
        <v>3347637.5732238786</v>
      </c>
    </row>
    <row r="7376" spans="11:11">
      <c r="K7376" s="373">
        <v>603449.8009649443</v>
      </c>
    </row>
    <row r="7377" spans="11:11">
      <c r="K7377" s="373">
        <v>1912932.1580679079</v>
      </c>
    </row>
    <row r="7378" spans="11:11">
      <c r="K7378" s="373">
        <v>1177444.1407670088</v>
      </c>
    </row>
    <row r="7379" spans="11:11">
      <c r="K7379" s="373">
        <v>-874440.74818922183</v>
      </c>
    </row>
    <row r="7380" spans="11:11">
      <c r="K7380" s="373">
        <v>1361462.8393335117</v>
      </c>
    </row>
    <row r="7381" spans="11:11">
      <c r="K7381" s="373">
        <v>272724.33280784357</v>
      </c>
    </row>
    <row r="7382" spans="11:11">
      <c r="K7382" s="373">
        <v>4148468.1051754775</v>
      </c>
    </row>
    <row r="7383" spans="11:11">
      <c r="K7383" s="373">
        <v>-209934.88465712918</v>
      </c>
    </row>
    <row r="7384" spans="11:11">
      <c r="K7384" s="373">
        <v>644353.27457472007</v>
      </c>
    </row>
    <row r="7385" spans="11:11">
      <c r="K7385" s="373">
        <v>-799788.9560036459</v>
      </c>
    </row>
    <row r="7386" spans="11:11">
      <c r="K7386" s="373">
        <v>-601539.78711240389</v>
      </c>
    </row>
    <row r="7387" spans="11:11">
      <c r="K7387" s="373">
        <v>-1955423.4591459979</v>
      </c>
    </row>
    <row r="7388" spans="11:11">
      <c r="K7388" s="373">
        <v>145758.6314973929</v>
      </c>
    </row>
    <row r="7389" spans="11:11">
      <c r="K7389" s="373">
        <v>1787974.7325362458</v>
      </c>
    </row>
    <row r="7390" spans="11:11">
      <c r="K7390" s="373">
        <v>1427797.4746677654</v>
      </c>
    </row>
    <row r="7391" spans="11:11">
      <c r="K7391" s="373">
        <v>1233283.7248317248</v>
      </c>
    </row>
    <row r="7392" spans="11:11">
      <c r="K7392" s="373">
        <v>61690.550146892201</v>
      </c>
    </row>
    <row r="7393" spans="11:11">
      <c r="K7393" s="373">
        <v>-68981.226287552854</v>
      </c>
    </row>
    <row r="7394" spans="11:11">
      <c r="K7394" s="373">
        <v>3387658.2926441757</v>
      </c>
    </row>
    <row r="7395" spans="11:11">
      <c r="K7395" s="373">
        <v>3421625.1912561161</v>
      </c>
    </row>
    <row r="7396" spans="11:11">
      <c r="K7396" s="373">
        <v>-1141428.0854069355</v>
      </c>
    </row>
    <row r="7397" spans="11:11">
      <c r="K7397" s="373">
        <v>1843829.5050661031</v>
      </c>
    </row>
    <row r="7398" spans="11:11">
      <c r="K7398" s="373">
        <v>-1908529.2752553853</v>
      </c>
    </row>
    <row r="7399" spans="11:11">
      <c r="K7399" s="373">
        <v>-951215.31543379941</v>
      </c>
    </row>
    <row r="7400" spans="11:11">
      <c r="K7400" s="373">
        <v>-1154171.4175289439</v>
      </c>
    </row>
    <row r="7401" spans="11:11">
      <c r="K7401" s="373">
        <v>1195994.8961572147</v>
      </c>
    </row>
    <row r="7402" spans="11:11">
      <c r="K7402" s="373">
        <v>-1428487.7385483063</v>
      </c>
    </row>
    <row r="7403" spans="11:11">
      <c r="K7403" s="373">
        <v>-188067.81828300864</v>
      </c>
    </row>
    <row r="7404" spans="11:11">
      <c r="K7404" s="373">
        <v>323088.16060531139</v>
      </c>
    </row>
    <row r="7405" spans="11:11">
      <c r="K7405" s="373">
        <v>-1173909.7270899841</v>
      </c>
    </row>
    <row r="7406" spans="11:11">
      <c r="K7406" s="373">
        <v>1245352.4606571968</v>
      </c>
    </row>
    <row r="7407" spans="11:11">
      <c r="K7407" s="373">
        <v>148867.81609860109</v>
      </c>
    </row>
    <row r="7408" spans="11:11">
      <c r="K7408" s="373">
        <v>400633.16863850458</v>
      </c>
    </row>
    <row r="7409" spans="11:11">
      <c r="K7409" s="373">
        <v>-548507.47342575924</v>
      </c>
    </row>
    <row r="7410" spans="11:11">
      <c r="K7410" s="373">
        <v>2750489.5688152267</v>
      </c>
    </row>
    <row r="7411" spans="11:11">
      <c r="K7411" s="373">
        <v>498697.89374845824</v>
      </c>
    </row>
    <row r="7412" spans="11:11">
      <c r="K7412" s="373">
        <v>26750.39770747791</v>
      </c>
    </row>
    <row r="7413" spans="11:11">
      <c r="K7413" s="373">
        <v>-277695.09847804974</v>
      </c>
    </row>
    <row r="7414" spans="11:11">
      <c r="K7414" s="373">
        <v>2444606.4359422708</v>
      </c>
    </row>
    <row r="7415" spans="11:11">
      <c r="K7415" s="373">
        <v>-2964967.2808865956</v>
      </c>
    </row>
    <row r="7416" spans="11:11">
      <c r="K7416" s="373">
        <v>367302.69377302518</v>
      </c>
    </row>
    <row r="7417" spans="11:11">
      <c r="K7417" s="373">
        <v>-2611.9345481642522</v>
      </c>
    </row>
    <row r="7418" spans="11:11">
      <c r="K7418" s="373">
        <v>1481698.5188181761</v>
      </c>
    </row>
    <row r="7419" spans="11:11">
      <c r="K7419" s="373">
        <v>1122673.6568249024</v>
      </c>
    </row>
    <row r="7420" spans="11:11">
      <c r="K7420" s="373">
        <v>1240185.847297821</v>
      </c>
    </row>
    <row r="7421" spans="11:11">
      <c r="K7421" s="373">
        <v>1505028.6676011987</v>
      </c>
    </row>
    <row r="7422" spans="11:11">
      <c r="K7422" s="373">
        <v>3121448.8077835385</v>
      </c>
    </row>
    <row r="7423" spans="11:11">
      <c r="K7423" s="373">
        <v>213122.00045116316</v>
      </c>
    </row>
    <row r="7424" spans="11:11">
      <c r="K7424" s="373">
        <v>-2037321.4186705237</v>
      </c>
    </row>
    <row r="7425" spans="11:11">
      <c r="K7425" s="373">
        <v>3144896.1588643454</v>
      </c>
    </row>
    <row r="7426" spans="11:11">
      <c r="K7426" s="373">
        <v>748678.59402281814</v>
      </c>
    </row>
    <row r="7427" spans="11:11">
      <c r="K7427" s="373">
        <v>1382974.9442001365</v>
      </c>
    </row>
    <row r="7428" spans="11:11">
      <c r="K7428" s="373">
        <v>1516243.3229255017</v>
      </c>
    </row>
    <row r="7429" spans="11:11">
      <c r="K7429" s="373">
        <v>1330616.4098191683</v>
      </c>
    </row>
    <row r="7430" spans="11:11">
      <c r="K7430" s="373">
        <v>332273.24463679479</v>
      </c>
    </row>
    <row r="7431" spans="11:11">
      <c r="K7431" s="373">
        <v>-1605365.4314785672</v>
      </c>
    </row>
    <row r="7432" spans="11:11">
      <c r="K7432" s="373">
        <v>-873220.04627077922</v>
      </c>
    </row>
    <row r="7433" spans="11:11">
      <c r="K7433" s="373">
        <v>2161768.8667870108</v>
      </c>
    </row>
    <row r="7434" spans="11:11">
      <c r="K7434" s="373">
        <v>2021940.5059172029</v>
      </c>
    </row>
    <row r="7435" spans="11:11">
      <c r="K7435" s="373">
        <v>2673188.4559781896</v>
      </c>
    </row>
    <row r="7436" spans="11:11">
      <c r="K7436" s="373">
        <v>2569495.0312661575</v>
      </c>
    </row>
    <row r="7437" spans="11:11">
      <c r="K7437" s="373">
        <v>3050976.4747185139</v>
      </c>
    </row>
    <row r="7438" spans="11:11">
      <c r="K7438" s="373">
        <v>-67219.611553094815</v>
      </c>
    </row>
    <row r="7439" spans="11:11">
      <c r="K7439" s="373">
        <v>2263050.9960776148</v>
      </c>
    </row>
    <row r="7440" spans="11:11">
      <c r="K7440" s="373">
        <v>-1410506.9927246259</v>
      </c>
    </row>
    <row r="7441" spans="11:11">
      <c r="K7441" s="373">
        <v>3296961.7446874147</v>
      </c>
    </row>
    <row r="7442" spans="11:11">
      <c r="K7442" s="373">
        <v>275416.39332116581</v>
      </c>
    </row>
    <row r="7443" spans="11:11">
      <c r="K7443" s="373">
        <v>2544132.4924127394</v>
      </c>
    </row>
    <row r="7444" spans="11:11">
      <c r="K7444" s="373">
        <v>-441116.7675573912</v>
      </c>
    </row>
    <row r="7445" spans="11:11">
      <c r="K7445" s="373">
        <v>-390633.15880572144</v>
      </c>
    </row>
    <row r="7446" spans="11:11">
      <c r="K7446" s="373">
        <v>-54313.741492144065</v>
      </c>
    </row>
    <row r="7447" spans="11:11">
      <c r="K7447" s="373">
        <v>894792.76007147715</v>
      </c>
    </row>
    <row r="7448" spans="11:11">
      <c r="K7448" s="373">
        <v>1513365.0828396899</v>
      </c>
    </row>
    <row r="7449" spans="11:11">
      <c r="K7449" s="373">
        <v>1623932.1641334773</v>
      </c>
    </row>
    <row r="7450" spans="11:11">
      <c r="K7450" s="373">
        <v>-1798764.1918057951</v>
      </c>
    </row>
    <row r="7451" spans="11:11">
      <c r="K7451" s="373">
        <v>1840043.566719447</v>
      </c>
    </row>
    <row r="7452" spans="11:11">
      <c r="K7452" s="373">
        <v>-1336416.1250535692</v>
      </c>
    </row>
    <row r="7453" spans="11:11">
      <c r="K7453" s="373">
        <v>286945.8736731289</v>
      </c>
    </row>
    <row r="7454" spans="11:11">
      <c r="K7454" s="373">
        <v>1876500.2206768903</v>
      </c>
    </row>
    <row r="7455" spans="11:11">
      <c r="K7455" s="373">
        <v>-72720.140449707163</v>
      </c>
    </row>
    <row r="7456" spans="11:11">
      <c r="K7456" s="373">
        <v>17941.687016217969</v>
      </c>
    </row>
    <row r="7457" spans="11:11">
      <c r="K7457" s="373">
        <v>274234.79962129798</v>
      </c>
    </row>
    <row r="7458" spans="11:11">
      <c r="K7458" s="373">
        <v>1206914.2206011096</v>
      </c>
    </row>
    <row r="7459" spans="11:11">
      <c r="K7459" s="373">
        <v>267372.24239807506</v>
      </c>
    </row>
    <row r="7460" spans="11:11">
      <c r="K7460" s="373">
        <v>318789.30960332532</v>
      </c>
    </row>
    <row r="7461" spans="11:11">
      <c r="K7461" s="373">
        <v>4581450.9510643063</v>
      </c>
    </row>
    <row r="7462" spans="11:11">
      <c r="K7462" s="373">
        <v>1358488.6807581603</v>
      </c>
    </row>
    <row r="7463" spans="11:11">
      <c r="K7463" s="373">
        <v>-298861.98936208175</v>
      </c>
    </row>
    <row r="7464" spans="11:11">
      <c r="K7464" s="373">
        <v>925395.80941188079</v>
      </c>
    </row>
    <row r="7465" spans="11:11">
      <c r="K7465" s="373">
        <v>2887958.2457005931</v>
      </c>
    </row>
    <row r="7466" spans="11:11">
      <c r="K7466" s="373">
        <v>2721356.7543645808</v>
      </c>
    </row>
    <row r="7467" spans="11:11">
      <c r="K7467" s="373">
        <v>1143252.2468494636</v>
      </c>
    </row>
    <row r="7468" spans="11:11">
      <c r="K7468" s="373">
        <v>-1029308.0100631064</v>
      </c>
    </row>
    <row r="7469" spans="11:11">
      <c r="K7469" s="373">
        <v>477833.74691947503</v>
      </c>
    </row>
    <row r="7470" spans="11:11">
      <c r="K7470" s="373">
        <v>-1227183.4547883978</v>
      </c>
    </row>
    <row r="7471" spans="11:11">
      <c r="K7471" s="373">
        <v>4276234.3342591841</v>
      </c>
    </row>
    <row r="7472" spans="11:11">
      <c r="K7472" s="373">
        <v>796956.612831712</v>
      </c>
    </row>
    <row r="7473" spans="11:11">
      <c r="K7473" s="373">
        <v>-2035655.9368587548</v>
      </c>
    </row>
    <row r="7474" spans="11:11">
      <c r="K7474" s="373">
        <v>1065742.15591558</v>
      </c>
    </row>
    <row r="7475" spans="11:11">
      <c r="K7475" s="373">
        <v>-576987.90110248199</v>
      </c>
    </row>
    <row r="7476" spans="11:11">
      <c r="K7476" s="373">
        <v>2779859.7751476187</v>
      </c>
    </row>
    <row r="7477" spans="11:11">
      <c r="K7477" s="373">
        <v>254179.44297669944</v>
      </c>
    </row>
    <row r="7478" spans="11:11">
      <c r="K7478" s="373">
        <v>51480.128098654095</v>
      </c>
    </row>
    <row r="7479" spans="11:11">
      <c r="K7479" s="373">
        <v>1147865.4009949921</v>
      </c>
    </row>
    <row r="7480" spans="11:11">
      <c r="K7480" s="373">
        <v>2345110.8894408466</v>
      </c>
    </row>
    <row r="7481" spans="11:11">
      <c r="K7481" s="373">
        <v>212024.63413890009</v>
      </c>
    </row>
    <row r="7482" spans="11:11">
      <c r="K7482" s="373">
        <v>-711181.8511046936</v>
      </c>
    </row>
    <row r="7483" spans="11:11">
      <c r="K7483" s="373">
        <v>-1943166.3349515116</v>
      </c>
    </row>
    <row r="7484" spans="11:11">
      <c r="K7484" s="373">
        <v>2157793.2349958355</v>
      </c>
    </row>
    <row r="7485" spans="11:11">
      <c r="K7485" s="373">
        <v>-898236.70722936979</v>
      </c>
    </row>
    <row r="7486" spans="11:11">
      <c r="K7486" s="373">
        <v>-137213.96124874707</v>
      </c>
    </row>
    <row r="7487" spans="11:11">
      <c r="K7487" s="373">
        <v>-729124.11537888786</v>
      </c>
    </row>
    <row r="7488" spans="11:11">
      <c r="K7488" s="373">
        <v>-747082.2544781873</v>
      </c>
    </row>
    <row r="7489" spans="11:11">
      <c r="K7489" s="373">
        <v>1124173.8014843788</v>
      </c>
    </row>
    <row r="7490" spans="11:11">
      <c r="K7490" s="373">
        <v>180486.92738570808</v>
      </c>
    </row>
    <row r="7491" spans="11:11">
      <c r="K7491" s="373">
        <v>-770218.15308103338</v>
      </c>
    </row>
    <row r="7492" spans="11:11">
      <c r="K7492" s="373">
        <v>-894600.42999173165</v>
      </c>
    </row>
    <row r="7493" spans="11:11">
      <c r="K7493" s="373">
        <v>1245796.0914433713</v>
      </c>
    </row>
    <row r="7494" spans="11:11">
      <c r="K7494" s="373">
        <v>-2826856.8383021904</v>
      </c>
    </row>
    <row r="7495" spans="11:11">
      <c r="K7495" s="373">
        <v>550777.67132708733</v>
      </c>
    </row>
    <row r="7496" spans="11:11">
      <c r="K7496" s="373">
        <v>2801673.1599900546</v>
      </c>
    </row>
    <row r="7497" spans="11:11">
      <c r="K7497" s="373">
        <v>-338909.15837685042</v>
      </c>
    </row>
    <row r="7498" spans="11:11">
      <c r="K7498" s="373">
        <v>3197880.3054683153</v>
      </c>
    </row>
    <row r="7499" spans="11:11">
      <c r="K7499" s="373">
        <v>-5471.603389443364</v>
      </c>
    </row>
    <row r="7500" spans="11:11">
      <c r="K7500" s="373">
        <v>4253043.44669306</v>
      </c>
    </row>
    <row r="7501" spans="11:11">
      <c r="K7501" s="373">
        <v>146368.47439329955</v>
      </c>
    </row>
    <row r="7502" spans="11:11">
      <c r="K7502" s="373">
        <v>457201.43346016435</v>
      </c>
    </row>
    <row r="7503" spans="11:11">
      <c r="K7503" s="373">
        <v>-150707.11218074779</v>
      </c>
    </row>
    <row r="7504" spans="11:11">
      <c r="K7504" s="373">
        <v>-874955.10287926358</v>
      </c>
    </row>
    <row r="7505" spans="11:11">
      <c r="K7505" s="373">
        <v>-274851.92833049991</v>
      </c>
    </row>
    <row r="7506" spans="11:11">
      <c r="K7506" s="373">
        <v>-1487179.9664677002</v>
      </c>
    </row>
    <row r="7507" spans="11:11">
      <c r="K7507" s="373">
        <v>-1467637.9897786032</v>
      </c>
    </row>
    <row r="7508" spans="11:11">
      <c r="K7508" s="373">
        <v>638459.47220669431</v>
      </c>
    </row>
    <row r="7509" spans="11:11">
      <c r="K7509" s="373">
        <v>-345951.21327544702</v>
      </c>
    </row>
    <row r="7510" spans="11:11">
      <c r="K7510" s="373">
        <v>-847089.32265392924</v>
      </c>
    </row>
    <row r="7511" spans="11:11">
      <c r="K7511" s="373">
        <v>2382668.2936897464</v>
      </c>
    </row>
    <row r="7512" spans="11:11">
      <c r="K7512" s="373">
        <v>2488756.8530987911</v>
      </c>
    </row>
    <row r="7513" spans="11:11">
      <c r="K7513" s="373">
        <v>-975432.10274505988</v>
      </c>
    </row>
    <row r="7514" spans="11:11">
      <c r="K7514" s="373">
        <v>960172.69678304554</v>
      </c>
    </row>
    <row r="7515" spans="11:11">
      <c r="K7515" s="373">
        <v>2138578.8531120867</v>
      </c>
    </row>
    <row r="7516" spans="11:11">
      <c r="K7516" s="373">
        <v>-1721815.6907926286</v>
      </c>
    </row>
    <row r="7517" spans="11:11">
      <c r="K7517" s="373">
        <v>1778240.460612647</v>
      </c>
    </row>
    <row r="7518" spans="11:11">
      <c r="K7518" s="373">
        <v>-1340807.6540816459</v>
      </c>
    </row>
    <row r="7519" spans="11:11">
      <c r="K7519" s="373">
        <v>1415770.5946458837</v>
      </c>
    </row>
    <row r="7520" spans="11:11">
      <c r="K7520" s="373">
        <v>-822756.27491727937</v>
      </c>
    </row>
    <row r="7521" spans="11:11">
      <c r="K7521" s="373">
        <v>-2003264.1956690557</v>
      </c>
    </row>
    <row r="7522" spans="11:11">
      <c r="K7522" s="373">
        <v>-549170.25902130501</v>
      </c>
    </row>
    <row r="7523" spans="11:11">
      <c r="K7523" s="373">
        <v>3888468.8290043715</v>
      </c>
    </row>
    <row r="7524" spans="11:11">
      <c r="K7524" s="373">
        <v>38032.6231559359</v>
      </c>
    </row>
    <row r="7525" spans="11:11">
      <c r="K7525" s="373">
        <v>3494773.4397012889</v>
      </c>
    </row>
    <row r="7526" spans="11:11">
      <c r="K7526" s="373">
        <v>301430.53346868814</v>
      </c>
    </row>
    <row r="7527" spans="11:11">
      <c r="K7527" s="373">
        <v>-341639.00818534498</v>
      </c>
    </row>
    <row r="7528" spans="11:11">
      <c r="K7528" s="373">
        <v>3128140.3368499391</v>
      </c>
    </row>
    <row r="7529" spans="11:11">
      <c r="K7529" s="373">
        <v>3226032.1993917851</v>
      </c>
    </row>
    <row r="7530" spans="11:11">
      <c r="K7530" s="373">
        <v>-901385.45189972955</v>
      </c>
    </row>
    <row r="7531" spans="11:11">
      <c r="K7531" s="373">
        <v>-1745795.1723047239</v>
      </c>
    </row>
    <row r="7532" spans="11:11">
      <c r="K7532" s="373">
        <v>3478615.8465447165</v>
      </c>
    </row>
    <row r="7533" spans="11:11">
      <c r="K7533" s="373">
        <v>-1887570.9929607874</v>
      </c>
    </row>
    <row r="7534" spans="11:11">
      <c r="K7534" s="373">
        <v>1471403.2862666214</v>
      </c>
    </row>
    <row r="7535" spans="11:11">
      <c r="K7535" s="373">
        <v>-747975.69593176909</v>
      </c>
    </row>
    <row r="7536" spans="11:11">
      <c r="K7536" s="373">
        <v>441631.58634535177</v>
      </c>
    </row>
    <row r="7537" spans="11:11">
      <c r="K7537" s="373">
        <v>764868.0458827184</v>
      </c>
    </row>
    <row r="7538" spans="11:11">
      <c r="K7538" s="373">
        <v>-274833.92071726685</v>
      </c>
    </row>
    <row r="7539" spans="11:11">
      <c r="K7539" s="373">
        <v>280733.72318061837</v>
      </c>
    </row>
    <row r="7540" spans="11:11">
      <c r="K7540" s="373">
        <v>-208192.56852485961</v>
      </c>
    </row>
    <row r="7541" spans="11:11">
      <c r="K7541" s="373">
        <v>1606888.5863729452</v>
      </c>
    </row>
    <row r="7542" spans="11:11">
      <c r="K7542" s="373">
        <v>82095.721585525665</v>
      </c>
    </row>
    <row r="7543" spans="11:11">
      <c r="K7543" s="373">
        <v>-2342100.3043373986</v>
      </c>
    </row>
    <row r="7544" spans="11:11">
      <c r="K7544" s="373">
        <v>3603172.1807668637</v>
      </c>
    </row>
    <row r="7545" spans="11:11">
      <c r="K7545" s="373">
        <v>1227164.2853006928</v>
      </c>
    </row>
    <row r="7546" spans="11:11">
      <c r="K7546" s="373">
        <v>2225930.1288827471</v>
      </c>
    </row>
    <row r="7547" spans="11:11">
      <c r="K7547" s="373">
        <v>-81677.059968106914</v>
      </c>
    </row>
    <row r="7548" spans="11:11">
      <c r="K7548" s="373">
        <v>1706082.2849966821</v>
      </c>
    </row>
    <row r="7549" spans="11:11">
      <c r="K7549" s="373">
        <v>-2511141.9197609848</v>
      </c>
    </row>
    <row r="7550" spans="11:11">
      <c r="K7550" s="373">
        <v>-108392.20514590316</v>
      </c>
    </row>
    <row r="7551" spans="11:11">
      <c r="K7551" s="373">
        <v>570714.61188554182</v>
      </c>
    </row>
    <row r="7552" spans="11:11">
      <c r="K7552" s="373">
        <v>1472113.0038985421</v>
      </c>
    </row>
    <row r="7553" spans="11:11">
      <c r="K7553" s="373">
        <v>4063745.3374049691</v>
      </c>
    </row>
    <row r="7554" spans="11:11">
      <c r="K7554" s="373">
        <v>-1118723.5901614188</v>
      </c>
    </row>
    <row r="7555" spans="11:11">
      <c r="K7555" s="373">
        <v>-332821.29192907736</v>
      </c>
    </row>
    <row r="7556" spans="11:11">
      <c r="K7556" s="373">
        <v>865709.31060836581</v>
      </c>
    </row>
    <row r="7557" spans="11:11">
      <c r="K7557" s="373">
        <v>622698.08334527467</v>
      </c>
    </row>
    <row r="7558" spans="11:11">
      <c r="K7558" s="373">
        <v>1679143.4174232844</v>
      </c>
    </row>
    <row r="7559" spans="11:11">
      <c r="K7559" s="373">
        <v>-380283.53110687784</v>
      </c>
    </row>
    <row r="7560" spans="11:11">
      <c r="K7560" s="373">
        <v>-1105322.2050355906</v>
      </c>
    </row>
    <row r="7561" spans="11:11">
      <c r="K7561" s="373">
        <v>-222662.25277300132</v>
      </c>
    </row>
    <row r="7562" spans="11:11">
      <c r="K7562" s="373">
        <v>2264096.4039714029</v>
      </c>
    </row>
    <row r="7563" spans="11:11">
      <c r="K7563" s="373">
        <v>1159880.3476884805</v>
      </c>
    </row>
    <row r="7564" spans="11:11">
      <c r="K7564" s="373">
        <v>712708.17849640991</v>
      </c>
    </row>
    <row r="7565" spans="11:11">
      <c r="K7565" s="373">
        <v>407454.02339529712</v>
      </c>
    </row>
    <row r="7566" spans="11:11">
      <c r="K7566" s="373">
        <v>-1868719.6555999818</v>
      </c>
    </row>
    <row r="7567" spans="11:11">
      <c r="K7567" s="373">
        <v>-564920.31156759243</v>
      </c>
    </row>
    <row r="7568" spans="11:11">
      <c r="K7568" s="373">
        <v>1022319.3786031974</v>
      </c>
    </row>
    <row r="7569" spans="11:11">
      <c r="K7569" s="373">
        <v>1552750.4316517122</v>
      </c>
    </row>
    <row r="7570" spans="11:11">
      <c r="K7570" s="373">
        <v>2765987.3088601986</v>
      </c>
    </row>
    <row r="7571" spans="11:11">
      <c r="K7571" s="373">
        <v>218475.38181217434</v>
      </c>
    </row>
    <row r="7572" spans="11:11">
      <c r="K7572" s="373">
        <v>868402.99248345406</v>
      </c>
    </row>
    <row r="7573" spans="11:11">
      <c r="K7573" s="373">
        <v>-2670457.5580298286</v>
      </c>
    </row>
    <row r="7574" spans="11:11">
      <c r="K7574" s="373">
        <v>2927208.6094067246</v>
      </c>
    </row>
    <row r="7575" spans="11:11">
      <c r="K7575" s="373">
        <v>-345687.91341393441</v>
      </c>
    </row>
    <row r="7576" spans="11:11">
      <c r="K7576" s="373">
        <v>2556008.1691383561</v>
      </c>
    </row>
    <row r="7577" spans="11:11">
      <c r="K7577" s="373">
        <v>2474014.2513166349</v>
      </c>
    </row>
    <row r="7578" spans="11:11">
      <c r="K7578" s="373">
        <v>1000662.6882558714</v>
      </c>
    </row>
    <row r="7579" spans="11:11">
      <c r="K7579" s="373">
        <v>-1031544.3920551561</v>
      </c>
    </row>
    <row r="7580" spans="11:11">
      <c r="K7580" s="373">
        <v>-2467258.995350285</v>
      </c>
    </row>
    <row r="7581" spans="11:11">
      <c r="K7581" s="373">
        <v>-170367.87380904309</v>
      </c>
    </row>
    <row r="7582" spans="11:11">
      <c r="K7582" s="373">
        <v>808840.68781687994</v>
      </c>
    </row>
    <row r="7583" spans="11:11">
      <c r="K7583" s="373">
        <v>-1139100.9517347133</v>
      </c>
    </row>
    <row r="7584" spans="11:11">
      <c r="K7584" s="373">
        <v>-244311.88673105044</v>
      </c>
    </row>
    <row r="7585" spans="11:11">
      <c r="K7585" s="373">
        <v>-494983.38585365959</v>
      </c>
    </row>
    <row r="7586" spans="11:11">
      <c r="K7586" s="373">
        <v>1626222.4260119174</v>
      </c>
    </row>
    <row r="7587" spans="11:11">
      <c r="K7587" s="373">
        <v>-579478.44620650436</v>
      </c>
    </row>
    <row r="7588" spans="11:11">
      <c r="K7588" s="373">
        <v>2396029.7867777534</v>
      </c>
    </row>
    <row r="7589" spans="11:11">
      <c r="K7589" s="373">
        <v>-1133027.4174094754</v>
      </c>
    </row>
    <row r="7590" spans="11:11">
      <c r="K7590" s="373">
        <v>-376849.83939930168</v>
      </c>
    </row>
    <row r="7591" spans="11:11">
      <c r="K7591" s="373">
        <v>-253992.00613272563</v>
      </c>
    </row>
    <row r="7592" spans="11:11">
      <c r="K7592" s="373">
        <v>-441143.59384383052</v>
      </c>
    </row>
    <row r="7593" spans="11:11">
      <c r="K7593" s="373">
        <v>3093671.9074820364</v>
      </c>
    </row>
    <row r="7594" spans="11:11">
      <c r="K7594" s="373">
        <v>1926131.0099824995</v>
      </c>
    </row>
    <row r="7595" spans="11:11">
      <c r="K7595" s="373">
        <v>-931457.58971236856</v>
      </c>
    </row>
    <row r="7596" spans="11:11">
      <c r="K7596" s="373">
        <v>2898828.8688797662</v>
      </c>
    </row>
    <row r="7597" spans="11:11">
      <c r="K7597" s="373">
        <v>4679895.2708596895</v>
      </c>
    </row>
    <row r="7598" spans="11:11">
      <c r="K7598" s="373">
        <v>-374149.86748841195</v>
      </c>
    </row>
    <row r="7599" spans="11:11">
      <c r="K7599" s="373">
        <v>-1167866.8627740787</v>
      </c>
    </row>
    <row r="7600" spans="11:11">
      <c r="K7600" s="373">
        <v>3043691.6628733454</v>
      </c>
    </row>
    <row r="7601" spans="11:11">
      <c r="K7601" s="373">
        <v>852030.24743648036</v>
      </c>
    </row>
    <row r="7602" spans="11:11">
      <c r="K7602" s="373">
        <v>2373726.4941776199</v>
      </c>
    </row>
    <row r="7603" spans="11:11">
      <c r="K7603" s="373">
        <v>-1356960.9652593848</v>
      </c>
    </row>
    <row r="7604" spans="11:11">
      <c r="K7604" s="373">
        <v>2775813.1016181055</v>
      </c>
    </row>
    <row r="7605" spans="11:11">
      <c r="K7605" s="373">
        <v>1047514.7564427967</v>
      </c>
    </row>
    <row r="7606" spans="11:11">
      <c r="K7606" s="373">
        <v>-238381.67239147215</v>
      </c>
    </row>
    <row r="7607" spans="11:11">
      <c r="K7607" s="373">
        <v>-817019.00867889496</v>
      </c>
    </row>
    <row r="7608" spans="11:11">
      <c r="K7608" s="373">
        <v>4263243.9311423535</v>
      </c>
    </row>
    <row r="7609" spans="11:11">
      <c r="K7609" s="373">
        <v>283022.17834944185</v>
      </c>
    </row>
    <row r="7610" spans="11:11">
      <c r="K7610" s="373">
        <v>162413.64926283085</v>
      </c>
    </row>
    <row r="7611" spans="11:11">
      <c r="K7611" s="373">
        <v>-123054.10443500569</v>
      </c>
    </row>
    <row r="7612" spans="11:11">
      <c r="K7612" s="373">
        <v>247428.22227405128</v>
      </c>
    </row>
    <row r="7613" spans="11:11">
      <c r="K7613" s="373">
        <v>1693163.9090875366</v>
      </c>
    </row>
    <row r="7614" spans="11:11">
      <c r="K7614" s="373">
        <v>2069522.04998939</v>
      </c>
    </row>
    <row r="7615" spans="11:11">
      <c r="K7615" s="373">
        <v>1718110.3625779019</v>
      </c>
    </row>
    <row r="7616" spans="11:11">
      <c r="K7616" s="373">
        <v>1457266.1522332898</v>
      </c>
    </row>
    <row r="7617" spans="11:11">
      <c r="K7617" s="373">
        <v>-1515363.2704937463</v>
      </c>
    </row>
    <row r="7618" spans="11:11">
      <c r="K7618" s="373">
        <v>489462.77070280653</v>
      </c>
    </row>
    <row r="7619" spans="11:11">
      <c r="K7619" s="373">
        <v>952611.46371941851</v>
      </c>
    </row>
    <row r="7620" spans="11:11">
      <c r="K7620" s="373">
        <v>1718615.9517516715</v>
      </c>
    </row>
    <row r="7621" spans="11:11">
      <c r="K7621" s="373">
        <v>485717.36787486658</v>
      </c>
    </row>
    <row r="7622" spans="11:11">
      <c r="K7622" s="373">
        <v>738887.98087485437</v>
      </c>
    </row>
    <row r="7623" spans="11:11">
      <c r="K7623" s="373">
        <v>415519.67325051571</v>
      </c>
    </row>
    <row r="7624" spans="11:11">
      <c r="K7624" s="373">
        <v>469337.22464334336</v>
      </c>
    </row>
    <row r="7625" spans="11:11">
      <c r="K7625" s="373">
        <v>886680.21891174209</v>
      </c>
    </row>
    <row r="7626" spans="11:11">
      <c r="K7626" s="373">
        <v>-2117209.7776852194</v>
      </c>
    </row>
    <row r="7627" spans="11:11">
      <c r="K7627" s="373">
        <v>736608.60718165315</v>
      </c>
    </row>
    <row r="7628" spans="11:11">
      <c r="K7628" s="373">
        <v>1650721.3473739696</v>
      </c>
    </row>
    <row r="7629" spans="11:11">
      <c r="K7629" s="373">
        <v>-2080667.139315044</v>
      </c>
    </row>
    <row r="7630" spans="11:11">
      <c r="K7630" s="373">
        <v>-1598527.3784650066</v>
      </c>
    </row>
    <row r="7631" spans="11:11">
      <c r="K7631" s="373">
        <v>701531.76069019944</v>
      </c>
    </row>
    <row r="7632" spans="11:11">
      <c r="K7632" s="373">
        <v>1261662.7276330793</v>
      </c>
    </row>
    <row r="7633" spans="11:11">
      <c r="K7633" s="373">
        <v>-1638768.664401406</v>
      </c>
    </row>
    <row r="7634" spans="11:11">
      <c r="K7634" s="373">
        <v>1302439.0209103592</v>
      </c>
    </row>
    <row r="7635" spans="11:11">
      <c r="K7635" s="373">
        <v>617916.00766148535</v>
      </c>
    </row>
    <row r="7636" spans="11:11">
      <c r="K7636" s="373">
        <v>2764548.6316850102</v>
      </c>
    </row>
    <row r="7637" spans="11:11">
      <c r="K7637" s="373">
        <v>2183755.6023531435</v>
      </c>
    </row>
    <row r="7638" spans="11:11">
      <c r="K7638" s="373">
        <v>752501.18301451229</v>
      </c>
    </row>
    <row r="7639" spans="11:11">
      <c r="K7639" s="373">
        <v>747318.09209241043</v>
      </c>
    </row>
    <row r="7640" spans="11:11">
      <c r="K7640" s="373">
        <v>-536048.09826940577</v>
      </c>
    </row>
    <row r="7641" spans="11:11">
      <c r="K7641" s="373">
        <v>-152699.3058746832</v>
      </c>
    </row>
    <row r="7642" spans="11:11">
      <c r="K7642" s="373">
        <v>-433121.13404641813</v>
      </c>
    </row>
    <row r="7643" spans="11:11">
      <c r="K7643" s="373">
        <v>4379291.6745118955</v>
      </c>
    </row>
    <row r="7644" spans="11:11">
      <c r="K7644" s="373">
        <v>-1359026.8866108262</v>
      </c>
    </row>
    <row r="7645" spans="11:11">
      <c r="K7645" s="373">
        <v>-108286.86731489631</v>
      </c>
    </row>
    <row r="7646" spans="11:11">
      <c r="K7646" s="373">
        <v>3951142.8133208174</v>
      </c>
    </row>
    <row r="7647" spans="11:11">
      <c r="K7647" s="373">
        <v>118406.22933162446</v>
      </c>
    </row>
    <row r="7648" spans="11:11">
      <c r="K7648" s="373">
        <v>2177212.832752075</v>
      </c>
    </row>
    <row r="7649" spans="11:11">
      <c r="K7649" s="373">
        <v>-1373034.4604358093</v>
      </c>
    </row>
    <row r="7650" spans="11:11">
      <c r="K7650" s="373">
        <v>-336221.56765008671</v>
      </c>
    </row>
    <row r="7651" spans="11:11">
      <c r="K7651" s="373">
        <v>-2215128.7241701232</v>
      </c>
    </row>
    <row r="7652" spans="11:11">
      <c r="K7652" s="373">
        <v>-1166730.9309470262</v>
      </c>
    </row>
    <row r="7653" spans="11:11">
      <c r="K7653" s="373">
        <v>2239584.895291796</v>
      </c>
    </row>
    <row r="7654" spans="11:11">
      <c r="K7654" s="373">
        <v>476701.66996580828</v>
      </c>
    </row>
    <row r="7655" spans="11:11">
      <c r="K7655" s="373">
        <v>1920781.079532387</v>
      </c>
    </row>
    <row r="7656" spans="11:11">
      <c r="K7656" s="373">
        <v>-1175414.700257512</v>
      </c>
    </row>
    <row r="7657" spans="11:11">
      <c r="K7657" s="373">
        <v>307592.24009653111</v>
      </c>
    </row>
    <row r="7658" spans="11:11">
      <c r="K7658" s="373">
        <v>1215125.0761330875</v>
      </c>
    </row>
    <row r="7659" spans="11:11">
      <c r="K7659" s="373">
        <v>1623864.4748131239</v>
      </c>
    </row>
    <row r="7660" spans="11:11">
      <c r="K7660" s="373">
        <v>-497215.59096477972</v>
      </c>
    </row>
    <row r="7661" spans="11:11">
      <c r="K7661" s="373">
        <v>1368952.8793547985</v>
      </c>
    </row>
    <row r="7662" spans="11:11">
      <c r="K7662" s="373">
        <v>-2232503.2209386472</v>
      </c>
    </row>
    <row r="7663" spans="11:11">
      <c r="K7663" s="373">
        <v>3624115.1007907549</v>
      </c>
    </row>
    <row r="7664" spans="11:11">
      <c r="K7664" s="373">
        <v>-307813.79329182208</v>
      </c>
    </row>
    <row r="7665" spans="11:11">
      <c r="K7665" s="373">
        <v>1282575.5286440055</v>
      </c>
    </row>
    <row r="7666" spans="11:11">
      <c r="K7666" s="373">
        <v>1422305.3438961713</v>
      </c>
    </row>
    <row r="7667" spans="11:11">
      <c r="K7667" s="373">
        <v>1965283.9577223791</v>
      </c>
    </row>
    <row r="7668" spans="11:11">
      <c r="K7668" s="373">
        <v>620785.06974871201</v>
      </c>
    </row>
    <row r="7669" spans="11:11">
      <c r="K7669" s="373">
        <v>2027067.8555728181</v>
      </c>
    </row>
    <row r="7670" spans="11:11">
      <c r="K7670" s="373">
        <v>2011955.5442183695</v>
      </c>
    </row>
    <row r="7671" spans="11:11">
      <c r="K7671" s="373">
        <v>580257.70030086511</v>
      </c>
    </row>
    <row r="7672" spans="11:11">
      <c r="K7672" s="373">
        <v>-304336.12807962229</v>
      </c>
    </row>
    <row r="7673" spans="11:11">
      <c r="K7673" s="373">
        <v>1821463.390951189</v>
      </c>
    </row>
    <row r="7674" spans="11:11">
      <c r="K7674" s="373">
        <v>-659381.03200902196</v>
      </c>
    </row>
    <row r="7675" spans="11:11">
      <c r="K7675" s="373">
        <v>217925.76074274955</v>
      </c>
    </row>
    <row r="7676" spans="11:11">
      <c r="K7676" s="373">
        <v>-741152.73434520827</v>
      </c>
    </row>
    <row r="7677" spans="11:11">
      <c r="K7677" s="373">
        <v>-283173.8561306356</v>
      </c>
    </row>
    <row r="7678" spans="11:11">
      <c r="K7678" s="373">
        <v>648177.49185771239</v>
      </c>
    </row>
    <row r="7679" spans="11:11">
      <c r="K7679" s="373">
        <v>1216344.2559472828</v>
      </c>
    </row>
    <row r="7680" spans="11:11">
      <c r="K7680" s="373">
        <v>2217532.4848880218</v>
      </c>
    </row>
    <row r="7681" spans="11:11">
      <c r="K7681" s="373">
        <v>581247.67831657804</v>
      </c>
    </row>
    <row r="7682" spans="11:11">
      <c r="K7682" s="373">
        <v>2146997.9468338974</v>
      </c>
    </row>
    <row r="7683" spans="11:11">
      <c r="K7683" s="373">
        <v>-1407454.1736629561</v>
      </c>
    </row>
    <row r="7684" spans="11:11">
      <c r="K7684" s="373">
        <v>-393162.41750220186</v>
      </c>
    </row>
    <row r="7685" spans="11:11">
      <c r="K7685" s="373">
        <v>97550.854339409852</v>
      </c>
    </row>
    <row r="7686" spans="11:11">
      <c r="K7686" s="373">
        <v>188038.40183415217</v>
      </c>
    </row>
    <row r="7687" spans="11:11">
      <c r="K7687" s="373">
        <v>1419021.1823571215</v>
      </c>
    </row>
    <row r="7688" spans="11:11">
      <c r="K7688" s="373">
        <v>-1695442.8158877445</v>
      </c>
    </row>
    <row r="7689" spans="11:11">
      <c r="K7689" s="373">
        <v>-1601693.1301050158</v>
      </c>
    </row>
    <row r="7690" spans="11:11">
      <c r="K7690" s="373">
        <v>-445813.31445549964</v>
      </c>
    </row>
    <row r="7691" spans="11:11">
      <c r="K7691" s="373">
        <v>1119379.63859387</v>
      </c>
    </row>
    <row r="7692" spans="11:11">
      <c r="K7692" s="373">
        <v>-468493.81673007272</v>
      </c>
    </row>
    <row r="7693" spans="11:11">
      <c r="K7693" s="373">
        <v>92025.913793579675</v>
      </c>
    </row>
    <row r="7694" spans="11:11">
      <c r="K7694" s="373">
        <v>-788611.86377422337</v>
      </c>
    </row>
    <row r="7695" spans="11:11">
      <c r="K7695" s="373">
        <v>1388698.8455865749</v>
      </c>
    </row>
    <row r="7696" spans="11:11">
      <c r="K7696" s="373">
        <v>-229844.4034735579</v>
      </c>
    </row>
    <row r="7697" spans="11:11">
      <c r="K7697" s="373">
        <v>622933.41201285808</v>
      </c>
    </row>
    <row r="7698" spans="11:11">
      <c r="K7698" s="373">
        <v>1514412.5061745679</v>
      </c>
    </row>
    <row r="7699" spans="11:11">
      <c r="K7699" s="373">
        <v>167131.94895162946</v>
      </c>
    </row>
    <row r="7700" spans="11:11">
      <c r="K7700" s="373">
        <v>833287.25361468992</v>
      </c>
    </row>
    <row r="7701" spans="11:11">
      <c r="K7701" s="373">
        <v>-967615.57988495764</v>
      </c>
    </row>
    <row r="7702" spans="11:11">
      <c r="K7702" s="373">
        <v>1390654.9635691259</v>
      </c>
    </row>
    <row r="7703" spans="11:11">
      <c r="K7703" s="373">
        <v>2905812.7170819398</v>
      </c>
    </row>
    <row r="7704" spans="11:11">
      <c r="K7704" s="373">
        <v>142989.78307867236</v>
      </c>
    </row>
    <row r="7705" spans="11:11">
      <c r="K7705" s="373">
        <v>3234482.1007365482</v>
      </c>
    </row>
    <row r="7706" spans="11:11">
      <c r="K7706" s="373">
        <v>-144755.5712648367</v>
      </c>
    </row>
    <row r="7707" spans="11:11">
      <c r="K7707" s="373">
        <v>-1334650.8523642037</v>
      </c>
    </row>
    <row r="7708" spans="11:11">
      <c r="K7708" s="373">
        <v>-1960400.0140804602</v>
      </c>
    </row>
    <row r="7709" spans="11:11">
      <c r="K7709" s="373">
        <v>2159297.6542035388</v>
      </c>
    </row>
    <row r="7710" spans="11:11">
      <c r="K7710" s="373">
        <v>-2235846.7469227612</v>
      </c>
    </row>
    <row r="7711" spans="11:11">
      <c r="K7711" s="373">
        <v>103011.99132192321</v>
      </c>
    </row>
    <row r="7712" spans="11:11">
      <c r="K7712" s="373">
        <v>2192421.0410698811</v>
      </c>
    </row>
    <row r="7713" spans="11:11">
      <c r="K7713" s="373">
        <v>-1986615.3363295773</v>
      </c>
    </row>
    <row r="7714" spans="11:11">
      <c r="K7714" s="373">
        <v>2756543.1754660336</v>
      </c>
    </row>
    <row r="7715" spans="11:11">
      <c r="K7715" s="373">
        <v>1526730.9562686791</v>
      </c>
    </row>
    <row r="7716" spans="11:11">
      <c r="K7716" s="373">
        <v>-1564293.2013211607</v>
      </c>
    </row>
    <row r="7717" spans="11:11">
      <c r="K7717" s="373">
        <v>-338184.95031979168</v>
      </c>
    </row>
    <row r="7718" spans="11:11">
      <c r="K7718" s="373">
        <v>1794026.4104215426</v>
      </c>
    </row>
    <row r="7719" spans="11:11">
      <c r="K7719" s="373">
        <v>1344064.7882351878</v>
      </c>
    </row>
    <row r="7720" spans="11:11">
      <c r="K7720" s="373">
        <v>-1236109.7768586825</v>
      </c>
    </row>
    <row r="7721" spans="11:11">
      <c r="K7721" s="373">
        <v>431528.90468806797</v>
      </c>
    </row>
    <row r="7722" spans="11:11">
      <c r="K7722" s="373">
        <v>126696.42043390684</v>
      </c>
    </row>
    <row r="7723" spans="11:11">
      <c r="K7723" s="373">
        <v>1757690.035405915</v>
      </c>
    </row>
    <row r="7724" spans="11:11">
      <c r="K7724" s="373">
        <v>2390096.7386147194</v>
      </c>
    </row>
    <row r="7725" spans="11:11">
      <c r="K7725" s="373">
        <v>-161816.79170108307</v>
      </c>
    </row>
    <row r="7726" spans="11:11">
      <c r="K7726" s="373">
        <v>-582866.23705302784</v>
      </c>
    </row>
    <row r="7727" spans="11:11">
      <c r="K7727" s="373">
        <v>-222016.10206531198</v>
      </c>
    </row>
    <row r="7728" spans="11:11">
      <c r="K7728" s="373">
        <v>2606312.0807138653</v>
      </c>
    </row>
    <row r="7729" spans="11:11">
      <c r="K7729" s="373">
        <v>936050.40031347447</v>
      </c>
    </row>
    <row r="7730" spans="11:11">
      <c r="K7730" s="373">
        <v>-979935.68624509033</v>
      </c>
    </row>
    <row r="7731" spans="11:11">
      <c r="K7731" s="373">
        <v>-862989.30242177611</v>
      </c>
    </row>
    <row r="7732" spans="11:11">
      <c r="K7732" s="373">
        <v>-2223798.6270475229</v>
      </c>
    </row>
    <row r="7733" spans="11:11">
      <c r="K7733" s="373">
        <v>1834330.5764917133</v>
      </c>
    </row>
    <row r="7734" spans="11:11">
      <c r="K7734" s="373">
        <v>1083793.1110945798</v>
      </c>
    </row>
    <row r="7735" spans="11:11">
      <c r="K7735" s="373">
        <v>995924.05861426122</v>
      </c>
    </row>
    <row r="7736" spans="11:11">
      <c r="K7736" s="373">
        <v>345202.81064734142</v>
      </c>
    </row>
    <row r="7737" spans="11:11">
      <c r="K7737" s="373">
        <v>952432.10393442609</v>
      </c>
    </row>
    <row r="7738" spans="11:11">
      <c r="K7738" s="373">
        <v>2516200.028862102</v>
      </c>
    </row>
    <row r="7739" spans="11:11">
      <c r="K7739" s="373">
        <v>-1230980.7421387113</v>
      </c>
    </row>
    <row r="7740" spans="11:11">
      <c r="K7740" s="373">
        <v>-914564.52535765106</v>
      </c>
    </row>
    <row r="7741" spans="11:11">
      <c r="K7741" s="373">
        <v>-840249.86994385079</v>
      </c>
    </row>
    <row r="7742" spans="11:11">
      <c r="K7742" s="373">
        <v>1081937.7453536962</v>
      </c>
    </row>
    <row r="7743" spans="11:11">
      <c r="K7743" s="373">
        <v>861446.67163158651</v>
      </c>
    </row>
    <row r="7744" spans="11:11">
      <c r="K7744" s="373">
        <v>953157.46606076346</v>
      </c>
    </row>
    <row r="7745" spans="11:11">
      <c r="K7745" s="373">
        <v>1082641.2215146527</v>
      </c>
    </row>
    <row r="7746" spans="11:11">
      <c r="K7746" s="373">
        <v>130392.7474245911</v>
      </c>
    </row>
    <row r="7747" spans="11:11">
      <c r="K7747" s="373">
        <v>-172249.70470407791</v>
      </c>
    </row>
    <row r="7748" spans="11:11">
      <c r="K7748" s="373">
        <v>1262961.416049348</v>
      </c>
    </row>
    <row r="7749" spans="11:11">
      <c r="K7749" s="373">
        <v>743812.0505053692</v>
      </c>
    </row>
    <row r="7750" spans="11:11">
      <c r="K7750" s="373">
        <v>799765.89792308328</v>
      </c>
    </row>
    <row r="7751" spans="11:11">
      <c r="K7751" s="373">
        <v>1025232.1402110152</v>
      </c>
    </row>
    <row r="7752" spans="11:11">
      <c r="K7752" s="373">
        <v>-2801570.1438295543</v>
      </c>
    </row>
    <row r="7753" spans="11:11">
      <c r="K7753" s="373">
        <v>1996243.8279699807</v>
      </c>
    </row>
    <row r="7754" spans="11:11">
      <c r="K7754" s="373">
        <v>-699272.55356487061</v>
      </c>
    </row>
    <row r="7755" spans="11:11">
      <c r="K7755" s="373">
        <v>2555172.8113029767</v>
      </c>
    </row>
    <row r="7756" spans="11:11">
      <c r="K7756" s="373">
        <v>758889.40540435561</v>
      </c>
    </row>
    <row r="7757" spans="11:11">
      <c r="K7757" s="373">
        <v>130549.02745448262</v>
      </c>
    </row>
    <row r="7758" spans="11:11">
      <c r="K7758" s="373">
        <v>2378607.7526527038</v>
      </c>
    </row>
    <row r="7759" spans="11:11">
      <c r="K7759" s="373">
        <v>437935.51321328711</v>
      </c>
    </row>
    <row r="7760" spans="11:11">
      <c r="K7760" s="373">
        <v>2410135.5871457942</v>
      </c>
    </row>
    <row r="7761" spans="11:11">
      <c r="K7761" s="373">
        <v>2392268.0704927379</v>
      </c>
    </row>
    <row r="7762" spans="11:11">
      <c r="K7762" s="373">
        <v>2950551.7486246545</v>
      </c>
    </row>
    <row r="7763" spans="11:11">
      <c r="K7763" s="373">
        <v>-1530351.8225416995</v>
      </c>
    </row>
    <row r="7764" spans="11:11">
      <c r="K7764" s="373">
        <v>3813467.1252824767</v>
      </c>
    </row>
    <row r="7765" spans="11:11">
      <c r="K7765" s="373">
        <v>-950958.44947512506</v>
      </c>
    </row>
    <row r="7766" spans="11:11">
      <c r="K7766" s="373">
        <v>1929853.7616246592</v>
      </c>
    </row>
    <row r="7767" spans="11:11">
      <c r="K7767" s="373">
        <v>1273512.7237982631</v>
      </c>
    </row>
    <row r="7768" spans="11:11">
      <c r="K7768" s="373">
        <v>4127413.7136766585</v>
      </c>
    </row>
    <row r="7769" spans="11:11">
      <c r="K7769" s="373">
        <v>180476.31460894621</v>
      </c>
    </row>
    <row r="7770" spans="11:11">
      <c r="K7770" s="373">
        <v>-1635548.5112974432</v>
      </c>
    </row>
    <row r="7771" spans="11:11">
      <c r="K7771" s="373">
        <v>2133478.6147166584</v>
      </c>
    </row>
    <row r="7772" spans="11:11">
      <c r="K7772" s="373">
        <v>339106.39143485366</v>
      </c>
    </row>
    <row r="7773" spans="11:11">
      <c r="K7773" s="373">
        <v>1001357.7700823934</v>
      </c>
    </row>
    <row r="7774" spans="11:11">
      <c r="K7774" s="373">
        <v>-2304953.643080988</v>
      </c>
    </row>
    <row r="7775" spans="11:11">
      <c r="K7775" s="373">
        <v>1549454.6162481115</v>
      </c>
    </row>
    <row r="7776" spans="11:11">
      <c r="K7776" s="373">
        <v>1813200.5411550386</v>
      </c>
    </row>
    <row r="7777" spans="11:11">
      <c r="K7777" s="373">
        <v>1314692.8184816542</v>
      </c>
    </row>
    <row r="7778" spans="11:11">
      <c r="K7778" s="373">
        <v>2149541.127106254</v>
      </c>
    </row>
    <row r="7779" spans="11:11">
      <c r="K7779" s="373">
        <v>-1154767.4310702253</v>
      </c>
    </row>
    <row r="7780" spans="11:11">
      <c r="K7780" s="373">
        <v>2722823.0393819176</v>
      </c>
    </row>
    <row r="7781" spans="11:11">
      <c r="K7781" s="373">
        <v>2618454.1821532464</v>
      </c>
    </row>
    <row r="7782" spans="11:11">
      <c r="K7782" s="373">
        <v>-759490.23392055614</v>
      </c>
    </row>
    <row r="7783" spans="11:11">
      <c r="K7783" s="373">
        <v>2572483.1864869157</v>
      </c>
    </row>
    <row r="7784" spans="11:11">
      <c r="K7784" s="373">
        <v>1364913.6256130261</v>
      </c>
    </row>
    <row r="7785" spans="11:11">
      <c r="K7785" s="373">
        <v>3168681.7326265536</v>
      </c>
    </row>
    <row r="7786" spans="11:11">
      <c r="K7786" s="373">
        <v>3659733.5817965064</v>
      </c>
    </row>
    <row r="7787" spans="11:11">
      <c r="K7787" s="373">
        <v>1176753.027961985</v>
      </c>
    </row>
    <row r="7788" spans="11:11">
      <c r="K7788" s="373">
        <v>-189207.81376774283</v>
      </c>
    </row>
    <row r="7789" spans="11:11">
      <c r="K7789" s="373">
        <v>227089.57993087033</v>
      </c>
    </row>
    <row r="7790" spans="11:11">
      <c r="K7790" s="373">
        <v>-1074233.2856027479</v>
      </c>
    </row>
    <row r="7791" spans="11:11">
      <c r="K7791" s="373">
        <v>2011127.0206374305</v>
      </c>
    </row>
    <row r="7792" spans="11:11">
      <c r="K7792" s="373">
        <v>2823933.6864939993</v>
      </c>
    </row>
    <row r="7793" spans="11:11">
      <c r="K7793" s="373">
        <v>3352845.3295395868</v>
      </c>
    </row>
    <row r="7794" spans="11:11">
      <c r="K7794" s="373">
        <v>1800375.646734827</v>
      </c>
    </row>
    <row r="7795" spans="11:11">
      <c r="K7795" s="373">
        <v>778004.41582424776</v>
      </c>
    </row>
    <row r="7796" spans="11:11">
      <c r="K7796" s="373">
        <v>3438525.5363666592</v>
      </c>
    </row>
    <row r="7797" spans="11:11">
      <c r="K7797" s="373">
        <v>575834.8039513051</v>
      </c>
    </row>
    <row r="7798" spans="11:11">
      <c r="K7798" s="373">
        <v>302409.39572100854</v>
      </c>
    </row>
    <row r="7799" spans="11:11">
      <c r="K7799" s="373">
        <v>1160796.9510093571</v>
      </c>
    </row>
    <row r="7800" spans="11:11">
      <c r="K7800" s="373">
        <v>915187.66065820376</v>
      </c>
    </row>
    <row r="7801" spans="11:11">
      <c r="K7801" s="373">
        <v>508560.39264064864</v>
      </c>
    </row>
    <row r="7802" spans="11:11">
      <c r="K7802" s="373">
        <v>1482846.8755556506</v>
      </c>
    </row>
    <row r="7803" spans="11:11">
      <c r="K7803" s="373">
        <v>485716.29277441278</v>
      </c>
    </row>
    <row r="7804" spans="11:11">
      <c r="K7804" s="373">
        <v>998699.52873534546</v>
      </c>
    </row>
    <row r="7805" spans="11:11">
      <c r="K7805" s="373">
        <v>3636988.3488908373</v>
      </c>
    </row>
    <row r="7806" spans="11:11">
      <c r="K7806" s="373">
        <v>-790253.01436681754</v>
      </c>
    </row>
    <row r="7807" spans="11:11">
      <c r="K7807" s="373">
        <v>2567213.522569011</v>
      </c>
    </row>
    <row r="7808" spans="11:11">
      <c r="K7808" s="373">
        <v>198027.55894069257</v>
      </c>
    </row>
    <row r="7809" spans="11:11">
      <c r="K7809" s="373">
        <v>852506.78665510309</v>
      </c>
    </row>
    <row r="7810" spans="11:11">
      <c r="K7810" s="373">
        <v>2536650.8911472494</v>
      </c>
    </row>
    <row r="7811" spans="11:11">
      <c r="K7811" s="373">
        <v>1871222.6227334531</v>
      </c>
    </row>
    <row r="7812" spans="11:11">
      <c r="K7812" s="373">
        <v>-1658364.3041611554</v>
      </c>
    </row>
    <row r="7813" spans="11:11">
      <c r="K7813" s="373">
        <v>1725731.6825564348</v>
      </c>
    </row>
    <row r="7814" spans="11:11">
      <c r="K7814" s="373">
        <v>855782.54619987425</v>
      </c>
    </row>
    <row r="7815" spans="11:11">
      <c r="K7815" s="373">
        <v>-141315.71517001628</v>
      </c>
    </row>
    <row r="7816" spans="11:11">
      <c r="K7816" s="373">
        <v>-245585.20712183439</v>
      </c>
    </row>
    <row r="7817" spans="11:11">
      <c r="K7817" s="373">
        <v>270159.99482391588</v>
      </c>
    </row>
    <row r="7818" spans="11:11">
      <c r="K7818" s="373">
        <v>521531.13054975471</v>
      </c>
    </row>
    <row r="7819" spans="11:11">
      <c r="K7819" s="373">
        <v>461974.2448937234</v>
      </c>
    </row>
    <row r="7820" spans="11:11">
      <c r="K7820" s="373">
        <v>-822404.88737519726</v>
      </c>
    </row>
    <row r="7821" spans="11:11">
      <c r="K7821" s="373">
        <v>1763511.89015171</v>
      </c>
    </row>
    <row r="7822" spans="11:11">
      <c r="K7822" s="373">
        <v>1950270.6803725285</v>
      </c>
    </row>
    <row r="7823" spans="11:11">
      <c r="K7823" s="373">
        <v>1022816.1173915307</v>
      </c>
    </row>
    <row r="7824" spans="11:11">
      <c r="K7824" s="373">
        <v>14972.915252975887</v>
      </c>
    </row>
    <row r="7825" spans="11:11">
      <c r="K7825" s="373">
        <v>2730833.605654425</v>
      </c>
    </row>
    <row r="7826" spans="11:11">
      <c r="K7826" s="373">
        <v>2914407.5078812651</v>
      </c>
    </row>
    <row r="7827" spans="11:11">
      <c r="K7827" s="373">
        <v>-1376066.0519880156</v>
      </c>
    </row>
    <row r="7828" spans="11:11">
      <c r="K7828" s="373">
        <v>-1296371.7385836826</v>
      </c>
    </row>
    <row r="7829" spans="11:11">
      <c r="K7829" s="373">
        <v>1977369.7065611563</v>
      </c>
    </row>
    <row r="7830" spans="11:11">
      <c r="K7830" s="373">
        <v>2713859.4488420505</v>
      </c>
    </row>
    <row r="7831" spans="11:11">
      <c r="K7831" s="373">
        <v>100874.12936982466</v>
      </c>
    </row>
    <row r="7832" spans="11:11">
      <c r="K7832" s="373">
        <v>860231.89470806136</v>
      </c>
    </row>
    <row r="7833" spans="11:11">
      <c r="K7833" s="373">
        <v>-1034275.8782045386</v>
      </c>
    </row>
    <row r="7834" spans="11:11">
      <c r="K7834" s="373">
        <v>-317570.81474065781</v>
      </c>
    </row>
    <row r="7835" spans="11:11">
      <c r="K7835" s="373">
        <v>1164430.434659939</v>
      </c>
    </row>
    <row r="7836" spans="11:11">
      <c r="K7836" s="373">
        <v>-63317.18838362908</v>
      </c>
    </row>
    <row r="7837" spans="11:11">
      <c r="K7837" s="373">
        <v>1772274.0460777509</v>
      </c>
    </row>
    <row r="7838" spans="11:11">
      <c r="K7838" s="373">
        <v>-1990975.9585303897</v>
      </c>
    </row>
    <row r="7839" spans="11:11">
      <c r="K7839" s="373">
        <v>1691274.666168459</v>
      </c>
    </row>
    <row r="7840" spans="11:11">
      <c r="K7840" s="373">
        <v>-1729338.3719760904</v>
      </c>
    </row>
    <row r="7841" spans="11:11">
      <c r="K7841" s="373">
        <v>-651683.03299740353</v>
      </c>
    </row>
    <row r="7842" spans="11:11">
      <c r="K7842" s="373">
        <v>-1841303.5311880768</v>
      </c>
    </row>
    <row r="7843" spans="11:11">
      <c r="K7843" s="373">
        <v>2912354.6340326509</v>
      </c>
    </row>
    <row r="7844" spans="11:11">
      <c r="K7844" s="373">
        <v>940289.76922625932</v>
      </c>
    </row>
    <row r="7845" spans="11:11">
      <c r="K7845" s="373">
        <v>1600487.6116469463</v>
      </c>
    </row>
    <row r="7846" spans="11:11">
      <c r="K7846" s="373">
        <v>108725.92496735114</v>
      </c>
    </row>
    <row r="7847" spans="11:11">
      <c r="K7847" s="373">
        <v>-1761100.9596805025</v>
      </c>
    </row>
    <row r="7848" spans="11:11">
      <c r="K7848" s="373">
        <v>-357487.60307743703</v>
      </c>
    </row>
    <row r="7849" spans="11:11">
      <c r="K7849" s="373">
        <v>1219793.518084015</v>
      </c>
    </row>
    <row r="7850" spans="11:11">
      <c r="K7850" s="373">
        <v>31230.713911667932</v>
      </c>
    </row>
    <row r="7851" spans="11:11">
      <c r="K7851" s="373">
        <v>261781.87872124906</v>
      </c>
    </row>
    <row r="7852" spans="11:11">
      <c r="K7852" s="373">
        <v>1665926.8929764295</v>
      </c>
    </row>
    <row r="7853" spans="11:11">
      <c r="K7853" s="373">
        <v>-316582.93741643545</v>
      </c>
    </row>
    <row r="7854" spans="11:11">
      <c r="K7854" s="373">
        <v>1902732.8989806005</v>
      </c>
    </row>
    <row r="7855" spans="11:11">
      <c r="K7855" s="373">
        <v>1889554.0465987686</v>
      </c>
    </row>
    <row r="7856" spans="11:11">
      <c r="K7856" s="373">
        <v>-2229635.3677989952</v>
      </c>
    </row>
    <row r="7857" spans="11:11">
      <c r="K7857" s="373">
        <v>2806452.1015028106</v>
      </c>
    </row>
    <row r="7858" spans="11:11">
      <c r="K7858" s="373">
        <v>1265740.7502313552</v>
      </c>
    </row>
    <row r="7859" spans="11:11">
      <c r="K7859" s="373">
        <v>-538002.75407113787</v>
      </c>
    </row>
    <row r="7860" spans="11:11">
      <c r="K7860" s="373">
        <v>-1534545.2494776782</v>
      </c>
    </row>
    <row r="7861" spans="11:11">
      <c r="K7861" s="373">
        <v>2575183.5977508249</v>
      </c>
    </row>
    <row r="7862" spans="11:11">
      <c r="K7862" s="373">
        <v>1588063.8286641475</v>
      </c>
    </row>
    <row r="7863" spans="11:11">
      <c r="K7863" s="373">
        <v>-421944.39451688575</v>
      </c>
    </row>
    <row r="7864" spans="11:11">
      <c r="K7864" s="373">
        <v>249473.86374751874</v>
      </c>
    </row>
    <row r="7865" spans="11:11">
      <c r="K7865" s="373">
        <v>378267.2424235458</v>
      </c>
    </row>
    <row r="7866" spans="11:11">
      <c r="K7866" s="373">
        <v>-991706.01394929562</v>
      </c>
    </row>
    <row r="7867" spans="11:11">
      <c r="K7867" s="373">
        <v>-128784.69455330539</v>
      </c>
    </row>
    <row r="7868" spans="11:11">
      <c r="K7868" s="373">
        <v>-614627.95411230123</v>
      </c>
    </row>
    <row r="7869" spans="11:11">
      <c r="K7869" s="373">
        <v>-642647.87004759291</v>
      </c>
    </row>
    <row r="7870" spans="11:11">
      <c r="K7870" s="373">
        <v>1639776.2354075604</v>
      </c>
    </row>
    <row r="7871" spans="11:11">
      <c r="K7871" s="373">
        <v>4715069.3798106266</v>
      </c>
    </row>
    <row r="7872" spans="11:11">
      <c r="K7872" s="373">
        <v>23078.92605275684</v>
      </c>
    </row>
    <row r="7873" spans="11:11">
      <c r="K7873" s="373">
        <v>1267393.5786673392</v>
      </c>
    </row>
    <row r="7874" spans="11:11">
      <c r="K7874" s="373">
        <v>-2202584.4317232193</v>
      </c>
    </row>
    <row r="7875" spans="11:11">
      <c r="K7875" s="373">
        <v>-746297.79943690263</v>
      </c>
    </row>
    <row r="7876" spans="11:11">
      <c r="K7876" s="373">
        <v>200072.54072896135</v>
      </c>
    </row>
    <row r="7877" spans="11:11">
      <c r="K7877" s="373">
        <v>1430480.5581883548</v>
      </c>
    </row>
    <row r="7878" spans="11:11">
      <c r="K7878" s="373">
        <v>-491743.28320691502</v>
      </c>
    </row>
    <row r="7879" spans="11:11">
      <c r="K7879" s="373">
        <v>-117506.74865701841</v>
      </c>
    </row>
    <row r="7880" spans="11:11">
      <c r="K7880" s="373">
        <v>900272.58226254373</v>
      </c>
    </row>
    <row r="7881" spans="11:11">
      <c r="K7881" s="373">
        <v>-1359630.7557556452</v>
      </c>
    </row>
    <row r="7882" spans="11:11">
      <c r="K7882" s="373">
        <v>1774907.5513168222</v>
      </c>
    </row>
    <row r="7883" spans="11:11">
      <c r="K7883" s="373">
        <v>246809.88022830011</v>
      </c>
    </row>
    <row r="7884" spans="11:11">
      <c r="K7884" s="373">
        <v>-945514.6593027527</v>
      </c>
    </row>
    <row r="7885" spans="11:11">
      <c r="K7885" s="373">
        <v>2049102.2240820054</v>
      </c>
    </row>
    <row r="7886" spans="11:11">
      <c r="K7886" s="373">
        <v>1937750.3160406507</v>
      </c>
    </row>
    <row r="7887" spans="11:11">
      <c r="K7887" s="373">
        <v>2399303.6822969774</v>
      </c>
    </row>
    <row r="7888" spans="11:11">
      <c r="K7888" s="373">
        <v>3344236.2407661481</v>
      </c>
    </row>
    <row r="7889" spans="11:11">
      <c r="K7889" s="373">
        <v>-1430665.6455744212</v>
      </c>
    </row>
    <row r="7890" spans="11:11">
      <c r="K7890" s="373">
        <v>1156189.2003496976</v>
      </c>
    </row>
    <row r="7891" spans="11:11">
      <c r="K7891" s="373">
        <v>-412927.47089352831</v>
      </c>
    </row>
    <row r="7892" spans="11:11">
      <c r="K7892" s="373">
        <v>-1657445.6393334714</v>
      </c>
    </row>
    <row r="7893" spans="11:11">
      <c r="K7893" s="373">
        <v>157487.64792090072</v>
      </c>
    </row>
    <row r="7894" spans="11:11">
      <c r="K7894" s="373">
        <v>-1145230.5163034201</v>
      </c>
    </row>
    <row r="7895" spans="11:11">
      <c r="K7895" s="373">
        <v>-267318.80001923954</v>
      </c>
    </row>
    <row r="7896" spans="11:11">
      <c r="K7896" s="373">
        <v>-822040.81886159047</v>
      </c>
    </row>
    <row r="7897" spans="11:11">
      <c r="K7897" s="373">
        <v>646673.82942517963</v>
      </c>
    </row>
    <row r="7898" spans="11:11">
      <c r="K7898" s="373">
        <v>-1868847.2318436026</v>
      </c>
    </row>
    <row r="7899" spans="11:11">
      <c r="K7899" s="373">
        <v>-1676307.7882916559</v>
      </c>
    </row>
    <row r="7900" spans="11:11">
      <c r="K7900" s="373">
        <v>2745375.3258522106</v>
      </c>
    </row>
    <row r="7901" spans="11:11">
      <c r="K7901" s="373">
        <v>-966283.43685666984</v>
      </c>
    </row>
    <row r="7902" spans="11:11">
      <c r="K7902" s="373">
        <v>942562.53490570583</v>
      </c>
    </row>
    <row r="7903" spans="11:11">
      <c r="K7903" s="373">
        <v>718598.15740605746</v>
      </c>
    </row>
    <row r="7904" spans="11:11">
      <c r="K7904" s="373">
        <v>382353.10714113316</v>
      </c>
    </row>
    <row r="7905" spans="11:11">
      <c r="K7905" s="373">
        <v>-81807.581978812115</v>
      </c>
    </row>
    <row r="7906" spans="11:11">
      <c r="K7906" s="373">
        <v>-1135296.7497287355</v>
      </c>
    </row>
    <row r="7907" spans="11:11">
      <c r="K7907" s="373">
        <v>4252593.3014631998</v>
      </c>
    </row>
    <row r="7908" spans="11:11">
      <c r="K7908" s="373">
        <v>1178535.4322358153</v>
      </c>
    </row>
    <row r="7909" spans="11:11">
      <c r="K7909" s="373">
        <v>147079.75656473474</v>
      </c>
    </row>
    <row r="7910" spans="11:11">
      <c r="K7910" s="373">
        <v>797818.13082545879</v>
      </c>
    </row>
    <row r="7911" spans="11:11">
      <c r="K7911" s="373">
        <v>525051.32982315705</v>
      </c>
    </row>
    <row r="7912" spans="11:11">
      <c r="K7912" s="373">
        <v>-130076.1676719191</v>
      </c>
    </row>
    <row r="7913" spans="11:11">
      <c r="K7913" s="373">
        <v>2520672.8245058963</v>
      </c>
    </row>
    <row r="7914" spans="11:11">
      <c r="K7914" s="373">
        <v>2258549.3682721686</v>
      </c>
    </row>
    <row r="7915" spans="11:11">
      <c r="K7915" s="373">
        <v>-1921314.2125231805</v>
      </c>
    </row>
    <row r="7916" spans="11:11">
      <c r="K7916" s="373">
        <v>-20610.897932561347</v>
      </c>
    </row>
    <row r="7917" spans="11:11">
      <c r="K7917" s="373">
        <v>2025837.7067040901</v>
      </c>
    </row>
    <row r="7918" spans="11:11">
      <c r="K7918" s="373">
        <v>1150804.113866403</v>
      </c>
    </row>
    <row r="7919" spans="11:11">
      <c r="K7919" s="373">
        <v>458914.20617260691</v>
      </c>
    </row>
    <row r="7920" spans="11:11">
      <c r="K7920" s="373">
        <v>18543.603083082242</v>
      </c>
    </row>
    <row r="7921" spans="11:11">
      <c r="K7921" s="373">
        <v>-173633.55605318863</v>
      </c>
    </row>
    <row r="7922" spans="11:11">
      <c r="K7922" s="373">
        <v>-2213654.1416055439</v>
      </c>
    </row>
    <row r="7923" spans="11:11">
      <c r="K7923" s="373">
        <v>3039003.5641677575</v>
      </c>
    </row>
    <row r="7924" spans="11:11">
      <c r="K7924" s="373">
        <v>-136541.09381885175</v>
      </c>
    </row>
    <row r="7925" spans="11:11">
      <c r="K7925" s="373">
        <v>141051.33220948651</v>
      </c>
    </row>
    <row r="7926" spans="11:11">
      <c r="K7926" s="373">
        <v>231224.61132185301</v>
      </c>
    </row>
    <row r="7927" spans="11:11">
      <c r="K7927" s="373">
        <v>357556.9609544205</v>
      </c>
    </row>
    <row r="7928" spans="11:11">
      <c r="K7928" s="373">
        <v>-2004416.7385248407</v>
      </c>
    </row>
    <row r="7929" spans="11:11">
      <c r="K7929" s="373">
        <v>-1756483.1003068339</v>
      </c>
    </row>
    <row r="7930" spans="11:11">
      <c r="K7930" s="373">
        <v>328595.201342999</v>
      </c>
    </row>
    <row r="7931" spans="11:11">
      <c r="K7931" s="373">
        <v>-271848.68674611533</v>
      </c>
    </row>
    <row r="7932" spans="11:11">
      <c r="K7932" s="373">
        <v>3388511.4063998405</v>
      </c>
    </row>
    <row r="7933" spans="11:11">
      <c r="K7933" s="373">
        <v>-1199449.1645297208</v>
      </c>
    </row>
    <row r="7934" spans="11:11">
      <c r="K7934" s="373">
        <v>-1226718.4244754086</v>
      </c>
    </row>
    <row r="7935" spans="11:11">
      <c r="K7935" s="373">
        <v>204719.01244701212</v>
      </c>
    </row>
    <row r="7936" spans="11:11">
      <c r="K7936" s="373">
        <v>-757449.11000025598</v>
      </c>
    </row>
    <row r="7937" spans="11:11">
      <c r="K7937" s="373">
        <v>-1242503.6892964584</v>
      </c>
    </row>
    <row r="7938" spans="11:11">
      <c r="K7938" s="373">
        <v>2293458.5897678034</v>
      </c>
    </row>
    <row r="7939" spans="11:11">
      <c r="K7939" s="373">
        <v>1778597.7342252054</v>
      </c>
    </row>
    <row r="7940" spans="11:11">
      <c r="K7940" s="373">
        <v>1155147.4376795848</v>
      </c>
    </row>
    <row r="7941" spans="11:11">
      <c r="K7941" s="373">
        <v>2191406.3936580522</v>
      </c>
    </row>
    <row r="7942" spans="11:11">
      <c r="K7942" s="373">
        <v>-1853414.9814148159</v>
      </c>
    </row>
    <row r="7943" spans="11:11">
      <c r="K7943" s="373">
        <v>-1770395.2561041275</v>
      </c>
    </row>
    <row r="7944" spans="11:11">
      <c r="K7944" s="373">
        <v>-287793.69541877974</v>
      </c>
    </row>
    <row r="7945" spans="11:11">
      <c r="K7945" s="373">
        <v>-1810306.7120321807</v>
      </c>
    </row>
    <row r="7946" spans="11:11">
      <c r="K7946" s="373">
        <v>2849607.8344785934</v>
      </c>
    </row>
    <row r="7947" spans="11:11">
      <c r="K7947" s="373">
        <v>-578778.66039944428</v>
      </c>
    </row>
    <row r="7948" spans="11:11">
      <c r="K7948" s="373">
        <v>96711.374750903575</v>
      </c>
    </row>
    <row r="7949" spans="11:11">
      <c r="K7949" s="373">
        <v>493794.66868209862</v>
      </c>
    </row>
    <row r="7950" spans="11:11">
      <c r="K7950" s="373">
        <v>-74592.465034560068</v>
      </c>
    </row>
    <row r="7951" spans="11:11">
      <c r="K7951" s="373">
        <v>-562367.57972123218</v>
      </c>
    </row>
    <row r="7952" spans="11:11">
      <c r="K7952" s="373">
        <v>1291155.3513167023</v>
      </c>
    </row>
    <row r="7953" spans="11:11">
      <c r="K7953" s="373">
        <v>2049531.8668355232</v>
      </c>
    </row>
    <row r="7954" spans="11:11">
      <c r="K7954" s="373">
        <v>2830452.5842215549</v>
      </c>
    </row>
    <row r="7955" spans="11:11">
      <c r="K7955" s="373">
        <v>1953431.8546056908</v>
      </c>
    </row>
    <row r="7956" spans="11:11">
      <c r="K7956" s="373">
        <v>-353184.97200258472</v>
      </c>
    </row>
    <row r="7957" spans="11:11">
      <c r="K7957" s="373">
        <v>844767.88503597653</v>
      </c>
    </row>
    <row r="7958" spans="11:11">
      <c r="K7958" s="373">
        <v>1508737.8932685747</v>
      </c>
    </row>
    <row r="7959" spans="11:11">
      <c r="K7959" s="373">
        <v>408053.30022456683</v>
      </c>
    </row>
    <row r="7960" spans="11:11">
      <c r="K7960" s="373">
        <v>469311.5120002483</v>
      </c>
    </row>
    <row r="7961" spans="11:11">
      <c r="K7961" s="373">
        <v>4534417.829458951</v>
      </c>
    </row>
    <row r="7962" spans="11:11">
      <c r="K7962" s="373">
        <v>-1441861.452105673</v>
      </c>
    </row>
    <row r="7963" spans="11:11">
      <c r="K7963" s="373">
        <v>-1123200.3447978126</v>
      </c>
    </row>
    <row r="7964" spans="11:11">
      <c r="K7964" s="373">
        <v>1593672.3449158801</v>
      </c>
    </row>
    <row r="7965" spans="11:11">
      <c r="K7965" s="373">
        <v>759907.92906350014</v>
      </c>
    </row>
    <row r="7966" spans="11:11">
      <c r="K7966" s="373">
        <v>3495740.7728927657</v>
      </c>
    </row>
    <row r="7967" spans="11:11">
      <c r="K7967" s="373">
        <v>79618.55367686064</v>
      </c>
    </row>
    <row r="7968" spans="11:11">
      <c r="K7968" s="373">
        <v>-1411266.3052191553</v>
      </c>
    </row>
    <row r="7969" spans="11:11">
      <c r="K7969" s="373">
        <v>2891575.4198467815</v>
      </c>
    </row>
    <row r="7970" spans="11:11">
      <c r="K7970" s="373">
        <v>2175313.8929987215</v>
      </c>
    </row>
    <row r="7971" spans="11:11">
      <c r="K7971" s="373">
        <v>-401411.63807013119</v>
      </c>
    </row>
    <row r="7972" spans="11:11">
      <c r="K7972" s="373">
        <v>342853.32345491415</v>
      </c>
    </row>
    <row r="7973" spans="11:11">
      <c r="K7973" s="373">
        <v>1885816.0015251569</v>
      </c>
    </row>
    <row r="7974" spans="11:11">
      <c r="K7974" s="373">
        <v>2507937.2805310125</v>
      </c>
    </row>
    <row r="7975" spans="11:11">
      <c r="K7975" s="373">
        <v>2178023.3433375191</v>
      </c>
    </row>
    <row r="7976" spans="11:11">
      <c r="K7976" s="373">
        <v>566896.27011395502</v>
      </c>
    </row>
    <row r="7977" spans="11:11">
      <c r="K7977" s="373">
        <v>-472505.75381870545</v>
      </c>
    </row>
    <row r="7978" spans="11:11">
      <c r="K7978" s="373">
        <v>1719074.1136624941</v>
      </c>
    </row>
    <row r="7979" spans="11:11">
      <c r="K7979" s="373">
        <v>711141.05825686012</v>
      </c>
    </row>
    <row r="7980" spans="11:11">
      <c r="K7980" s="373">
        <v>-1085007.786733534</v>
      </c>
    </row>
    <row r="7981" spans="11:11">
      <c r="K7981" s="373">
        <v>876798.32249456109</v>
      </c>
    </row>
    <row r="7982" spans="11:11">
      <c r="K7982" s="373">
        <v>2320835.9009021418</v>
      </c>
    </row>
    <row r="7983" spans="11:11">
      <c r="K7983" s="373">
        <v>232084.98085742909</v>
      </c>
    </row>
    <row r="7984" spans="11:11">
      <c r="K7984" s="373">
        <v>85590.909837343963</v>
      </c>
    </row>
    <row r="7985" spans="11:11">
      <c r="K7985" s="373">
        <v>79286.949526435928</v>
      </c>
    </row>
    <row r="7986" spans="11:11">
      <c r="K7986" s="373">
        <v>625452.05491329287</v>
      </c>
    </row>
    <row r="7987" spans="11:11">
      <c r="K7987" s="373">
        <v>-1978042.05448922</v>
      </c>
    </row>
    <row r="7988" spans="11:11">
      <c r="K7988" s="373">
        <v>-624795.42165568226</v>
      </c>
    </row>
    <row r="7989" spans="11:11">
      <c r="K7989" s="373">
        <v>2373449.4979256717</v>
      </c>
    </row>
    <row r="7990" spans="11:11">
      <c r="K7990" s="373">
        <v>785415.86841818108</v>
      </c>
    </row>
    <row r="7991" spans="11:11">
      <c r="K7991" s="373">
        <v>-1804731.432900161</v>
      </c>
    </row>
    <row r="7992" spans="11:11">
      <c r="K7992" s="373">
        <v>167041.77523765108</v>
      </c>
    </row>
    <row r="7993" spans="11:11">
      <c r="K7993" s="373">
        <v>109993.87132886914</v>
      </c>
    </row>
    <row r="7994" spans="11:11">
      <c r="K7994" s="373">
        <v>951826.28914476209</v>
      </c>
    </row>
    <row r="7995" spans="11:11">
      <c r="K7995" s="373">
        <v>-690605.02770483692</v>
      </c>
    </row>
    <row r="7996" spans="11:11">
      <c r="K7996" s="373">
        <v>527799.80259775068</v>
      </c>
    </row>
    <row r="7997" spans="11:11">
      <c r="K7997" s="373">
        <v>2456673.2285735169</v>
      </c>
    </row>
    <row r="7998" spans="11:11">
      <c r="K7998" s="373">
        <v>1023202.3806743252</v>
      </c>
    </row>
    <row r="7999" spans="11:11">
      <c r="K7999" s="373">
        <v>2024714.2216000117</v>
      </c>
    </row>
    <row r="8000" spans="11:11">
      <c r="K8000" s="373">
        <v>2964890.3285198547</v>
      </c>
    </row>
    <row r="8001" spans="11:11">
      <c r="K8001" s="373">
        <v>1113681.7163247236</v>
      </c>
    </row>
    <row r="8002" spans="11:11">
      <c r="K8002" s="373">
        <v>3876051.6498196106</v>
      </c>
    </row>
    <row r="8003" spans="11:11">
      <c r="K8003" s="373">
        <v>-752370.80195151572</v>
      </c>
    </row>
    <row r="8004" spans="11:11">
      <c r="K8004" s="373">
        <v>-1826813.9810594025</v>
      </c>
    </row>
    <row r="8005" spans="11:11">
      <c r="K8005" s="373">
        <v>99906.114876762033</v>
      </c>
    </row>
    <row r="8006" spans="11:11">
      <c r="K8006" s="373">
        <v>2295509.8927848535</v>
      </c>
    </row>
    <row r="8007" spans="11:11">
      <c r="K8007" s="373">
        <v>392737.73987700394</v>
      </c>
    </row>
    <row r="8008" spans="11:11">
      <c r="K8008" s="373">
        <v>1850129.2968853356</v>
      </c>
    </row>
    <row r="8009" spans="11:11">
      <c r="K8009" s="373">
        <v>-1074532.535212588</v>
      </c>
    </row>
    <row r="8010" spans="11:11">
      <c r="K8010" s="373">
        <v>2981295.0906250719</v>
      </c>
    </row>
    <row r="8011" spans="11:11">
      <c r="K8011" s="373">
        <v>-1211855.1935094432</v>
      </c>
    </row>
    <row r="8012" spans="11:11">
      <c r="K8012" s="373">
        <v>2617287.0126112662</v>
      </c>
    </row>
    <row r="8013" spans="11:11">
      <c r="K8013" s="373">
        <v>551656.71222266392</v>
      </c>
    </row>
    <row r="8014" spans="11:11">
      <c r="K8014" s="373">
        <v>-1262513.4026391655</v>
      </c>
    </row>
    <row r="8015" spans="11:11">
      <c r="K8015" s="373">
        <v>1235803.8892906548</v>
      </c>
    </row>
    <row r="8016" spans="11:11">
      <c r="K8016" s="373">
        <v>41710.699059998151</v>
      </c>
    </row>
    <row r="8017" spans="11:11">
      <c r="K8017" s="373">
        <v>4791122.6588498382</v>
      </c>
    </row>
    <row r="8018" spans="11:11">
      <c r="K8018" s="373">
        <v>1900733.9710852604</v>
      </c>
    </row>
    <row r="8019" spans="11:11">
      <c r="K8019" s="373">
        <v>843351.43834502134</v>
      </c>
    </row>
    <row r="8020" spans="11:11">
      <c r="K8020" s="373">
        <v>-222276.49543975107</v>
      </c>
    </row>
    <row r="8021" spans="11:11">
      <c r="K8021" s="373">
        <v>3529027.3420643285</v>
      </c>
    </row>
    <row r="8022" spans="11:11">
      <c r="K8022" s="373">
        <v>-521155.35232203361</v>
      </c>
    </row>
    <row r="8023" spans="11:11">
      <c r="K8023" s="373">
        <v>-212213.1397003429</v>
      </c>
    </row>
    <row r="8024" spans="11:11">
      <c r="K8024" s="373">
        <v>1747744.9225882099</v>
      </c>
    </row>
    <row r="8025" spans="11:11">
      <c r="K8025" s="373">
        <v>-746926.83829532017</v>
      </c>
    </row>
    <row r="8026" spans="11:11">
      <c r="K8026" s="373">
        <v>1553015.5897007121</v>
      </c>
    </row>
    <row r="8027" spans="11:11">
      <c r="K8027" s="373">
        <v>-1120425.0486587009</v>
      </c>
    </row>
    <row r="8028" spans="11:11">
      <c r="K8028" s="373">
        <v>-1364373.0568523766</v>
      </c>
    </row>
    <row r="8029" spans="11:11">
      <c r="K8029" s="373">
        <v>-175198.86904085078</v>
      </c>
    </row>
    <row r="8030" spans="11:11">
      <c r="K8030" s="373">
        <v>251605.8030626399</v>
      </c>
    </row>
    <row r="8031" spans="11:11">
      <c r="K8031" s="373">
        <v>2200537.6716656126</v>
      </c>
    </row>
    <row r="8032" spans="11:11">
      <c r="K8032" s="373">
        <v>-2227325.5729343472</v>
      </c>
    </row>
    <row r="8033" spans="11:11">
      <c r="K8033" s="373">
        <v>1861323.789562444</v>
      </c>
    </row>
    <row r="8034" spans="11:11">
      <c r="K8034" s="373">
        <v>-1446319.4119326922</v>
      </c>
    </row>
    <row r="8035" spans="11:11">
      <c r="K8035" s="373">
        <v>1785547.9582991039</v>
      </c>
    </row>
    <row r="8036" spans="11:11">
      <c r="K8036" s="373">
        <v>-869267.38852519647</v>
      </c>
    </row>
    <row r="8037" spans="11:11">
      <c r="K8037" s="373">
        <v>-10520.515421072021</v>
      </c>
    </row>
    <row r="8038" spans="11:11">
      <c r="K8038" s="373">
        <v>-1663430.0269504355</v>
      </c>
    </row>
    <row r="8039" spans="11:11">
      <c r="K8039" s="373">
        <v>-170534.60293139541</v>
      </c>
    </row>
    <row r="8040" spans="11:11">
      <c r="K8040" s="373">
        <v>1490106.2385250025</v>
      </c>
    </row>
    <row r="8041" spans="11:11">
      <c r="K8041" s="373">
        <v>-1327569.793653979</v>
      </c>
    </row>
    <row r="8042" spans="11:11">
      <c r="K8042" s="373">
        <v>-681352.23230926995</v>
      </c>
    </row>
    <row r="8043" spans="11:11">
      <c r="K8043" s="373">
        <v>1366959.1901834148</v>
      </c>
    </row>
    <row r="8044" spans="11:11">
      <c r="K8044" s="373">
        <v>763484.71531145531</v>
      </c>
    </row>
    <row r="8045" spans="11:11">
      <c r="K8045" s="373">
        <v>218230.5631323636</v>
      </c>
    </row>
    <row r="8046" spans="11:11">
      <c r="K8046" s="373">
        <v>3227069.9685031334</v>
      </c>
    </row>
    <row r="8047" spans="11:11">
      <c r="K8047" s="373">
        <v>3087282.3140139766</v>
      </c>
    </row>
    <row r="8048" spans="11:11">
      <c r="K8048" s="373">
        <v>2072246.324967576</v>
      </c>
    </row>
    <row r="8049" spans="11:11">
      <c r="K8049" s="373">
        <v>1021767.2477329767</v>
      </c>
    </row>
    <row r="8050" spans="11:11">
      <c r="K8050" s="373">
        <v>-515113.10200173338</v>
      </c>
    </row>
    <row r="8051" spans="11:11">
      <c r="K8051" s="373">
        <v>373564.34991400689</v>
      </c>
    </row>
    <row r="8052" spans="11:11">
      <c r="K8052" s="373">
        <v>733343.49703752971</v>
      </c>
    </row>
    <row r="8053" spans="11:11">
      <c r="K8053" s="373">
        <v>-1158309.0433735508</v>
      </c>
    </row>
    <row r="8054" spans="11:11">
      <c r="K8054" s="373">
        <v>1349944.5916118657</v>
      </c>
    </row>
    <row r="8055" spans="11:11">
      <c r="K8055" s="373">
        <v>1163099.6198528141</v>
      </c>
    </row>
    <row r="8056" spans="11:11">
      <c r="K8056" s="373">
        <v>536723.24951397977</v>
      </c>
    </row>
    <row r="8057" spans="11:11">
      <c r="K8057" s="373">
        <v>-573095.32927766524</v>
      </c>
    </row>
    <row r="8058" spans="11:11">
      <c r="K8058" s="373">
        <v>7877.9524889150634</v>
      </c>
    </row>
    <row r="8059" spans="11:11">
      <c r="K8059" s="373">
        <v>579991.03275097464</v>
      </c>
    </row>
    <row r="8060" spans="11:11">
      <c r="K8060" s="373">
        <v>-571689.98047238297</v>
      </c>
    </row>
    <row r="8061" spans="11:11">
      <c r="K8061" s="373">
        <v>1459121.8827688654</v>
      </c>
    </row>
    <row r="8062" spans="11:11">
      <c r="K8062" s="373">
        <v>375497.89433819964</v>
      </c>
    </row>
    <row r="8063" spans="11:11">
      <c r="K8063" s="373">
        <v>966179.88205256104</v>
      </c>
    </row>
    <row r="8064" spans="11:11">
      <c r="K8064" s="373">
        <v>314834.13838379108</v>
      </c>
    </row>
    <row r="8065" spans="11:11">
      <c r="K8065" s="373">
        <v>590988.37420868524</v>
      </c>
    </row>
    <row r="8066" spans="11:11">
      <c r="K8066" s="373">
        <v>1398756.7040931659</v>
      </c>
    </row>
    <row r="8067" spans="11:11">
      <c r="K8067" s="373">
        <v>-2758230.5655433405</v>
      </c>
    </row>
    <row r="8068" spans="11:11">
      <c r="K8068" s="373">
        <v>18127.603108200943</v>
      </c>
    </row>
    <row r="8069" spans="11:11">
      <c r="K8069" s="373">
        <v>116693.37489304366</v>
      </c>
    </row>
    <row r="8070" spans="11:11">
      <c r="K8070" s="373">
        <v>1435090.5982837004</v>
      </c>
    </row>
    <row r="8071" spans="11:11">
      <c r="K8071" s="373">
        <v>2014706.2812107841</v>
      </c>
    </row>
    <row r="8072" spans="11:11">
      <c r="K8072" s="373">
        <v>-247314.19050292671</v>
      </c>
    </row>
    <row r="8073" spans="11:11">
      <c r="K8073" s="373">
        <v>1368474.5636555913</v>
      </c>
    </row>
    <row r="8074" spans="11:11">
      <c r="K8074" s="373">
        <v>2011291.1409689037</v>
      </c>
    </row>
    <row r="8075" spans="11:11">
      <c r="K8075" s="373">
        <v>1406251.8999022015</v>
      </c>
    </row>
    <row r="8076" spans="11:11">
      <c r="K8076" s="373">
        <v>3710478.6984494003</v>
      </c>
    </row>
    <row r="8077" spans="11:11">
      <c r="K8077" s="373">
        <v>3668736.1534254998</v>
      </c>
    </row>
    <row r="8078" spans="11:11">
      <c r="K8078" s="373">
        <v>-299554.39566919021</v>
      </c>
    </row>
    <row r="8079" spans="11:11">
      <c r="K8079" s="373">
        <v>3003382.0003356263</v>
      </c>
    </row>
    <row r="8080" spans="11:11">
      <c r="K8080" s="373">
        <v>1232531.3959787001</v>
      </c>
    </row>
    <row r="8081" spans="11:11">
      <c r="K8081" s="373">
        <v>128936.45620592753</v>
      </c>
    </row>
    <row r="8082" spans="11:11">
      <c r="K8082" s="373">
        <v>2783372.9782435428</v>
      </c>
    </row>
    <row r="8083" spans="11:11">
      <c r="K8083" s="373">
        <v>-1618753.522644314</v>
      </c>
    </row>
    <row r="8084" spans="11:11">
      <c r="K8084" s="373">
        <v>1594034.955683775</v>
      </c>
    </row>
    <row r="8085" spans="11:11">
      <c r="K8085" s="373">
        <v>1665208.5571720235</v>
      </c>
    </row>
    <row r="8086" spans="11:11">
      <c r="K8086" s="373">
        <v>1355210.4152635818</v>
      </c>
    </row>
    <row r="8087" spans="11:11">
      <c r="K8087" s="373">
        <v>-2765150.9425488897</v>
      </c>
    </row>
    <row r="8088" spans="11:11">
      <c r="K8088" s="373">
        <v>2336533.5028565172</v>
      </c>
    </row>
    <row r="8089" spans="11:11">
      <c r="K8089" s="373">
        <v>1686569.0546246076</v>
      </c>
    </row>
    <row r="8090" spans="11:11">
      <c r="K8090" s="373">
        <v>-454513.96901901299</v>
      </c>
    </row>
    <row r="8091" spans="11:11">
      <c r="K8091" s="373">
        <v>-740490.22491412621</v>
      </c>
    </row>
    <row r="8092" spans="11:11">
      <c r="K8092" s="373">
        <v>1111531.9555329129</v>
      </c>
    </row>
    <row r="8093" spans="11:11">
      <c r="K8093" s="373">
        <v>3213629.4141662857</v>
      </c>
    </row>
    <row r="8094" spans="11:11">
      <c r="K8094" s="373">
        <v>595653.93054605112</v>
      </c>
    </row>
    <row r="8095" spans="11:11">
      <c r="K8095" s="373">
        <v>-1142933.1124648745</v>
      </c>
    </row>
    <row r="8096" spans="11:11">
      <c r="K8096" s="373">
        <v>328595.03121704841</v>
      </c>
    </row>
    <row r="8097" spans="11:11">
      <c r="K8097" s="373">
        <v>2255980.0272465181</v>
      </c>
    </row>
    <row r="8098" spans="11:11">
      <c r="K8098" s="373">
        <v>165733.73891754122</v>
      </c>
    </row>
    <row r="8099" spans="11:11">
      <c r="K8099" s="373">
        <v>-1058814.1044164766</v>
      </c>
    </row>
    <row r="8100" spans="11:11">
      <c r="K8100" s="373">
        <v>-534776.19450957375</v>
      </c>
    </row>
    <row r="8101" spans="11:11">
      <c r="K8101" s="373">
        <v>-1269192.8641766901</v>
      </c>
    </row>
    <row r="8102" spans="11:11">
      <c r="K8102" s="373">
        <v>2521020.9034613632</v>
      </c>
    </row>
    <row r="8103" spans="11:11">
      <c r="K8103" s="373">
        <v>2299885.4286364149</v>
      </c>
    </row>
    <row r="8104" spans="11:11">
      <c r="K8104" s="373">
        <v>-652454.42421698302</v>
      </c>
    </row>
    <row r="8105" spans="11:11">
      <c r="K8105" s="373">
        <v>2486388.1858350514</v>
      </c>
    </row>
    <row r="8106" spans="11:11">
      <c r="K8106" s="373">
        <v>2417985.4305083025</v>
      </c>
    </row>
    <row r="8107" spans="11:11">
      <c r="K8107" s="373">
        <v>-118107.26577032241</v>
      </c>
    </row>
    <row r="8108" spans="11:11">
      <c r="K8108" s="373">
        <v>2397953.1239454746</v>
      </c>
    </row>
    <row r="8109" spans="11:11">
      <c r="K8109" s="373">
        <v>-1011427.0364117676</v>
      </c>
    </row>
    <row r="8110" spans="11:11">
      <c r="K8110" s="373">
        <v>853875.87363394699</v>
      </c>
    </row>
    <row r="8111" spans="11:11">
      <c r="K8111" s="373">
        <v>738853.81156258867</v>
      </c>
    </row>
    <row r="8112" spans="11:11">
      <c r="K8112" s="373">
        <v>-497360.14642627258</v>
      </c>
    </row>
    <row r="8113" spans="11:11">
      <c r="K8113" s="373">
        <v>1305397.0687020293</v>
      </c>
    </row>
    <row r="8114" spans="11:11">
      <c r="K8114" s="373">
        <v>-184528.45868053683</v>
      </c>
    </row>
    <row r="8115" spans="11:11">
      <c r="K8115" s="373">
        <v>-1054520.634035619</v>
      </c>
    </row>
    <row r="8116" spans="11:11">
      <c r="K8116" s="373">
        <v>2234263.5821141722</v>
      </c>
    </row>
    <row r="8117" spans="11:11">
      <c r="K8117" s="373">
        <v>152322.69014212256</v>
      </c>
    </row>
    <row r="8118" spans="11:11">
      <c r="K8118" s="373">
        <v>2521773.2551076896</v>
      </c>
    </row>
    <row r="8119" spans="11:11">
      <c r="K8119" s="373">
        <v>2658111.9076996995</v>
      </c>
    </row>
    <row r="8120" spans="11:11">
      <c r="K8120" s="373">
        <v>2927540.349510869</v>
      </c>
    </row>
    <row r="8121" spans="11:11">
      <c r="K8121" s="373">
        <v>-867535.73271464149</v>
      </c>
    </row>
    <row r="8122" spans="11:11">
      <c r="K8122" s="373">
        <v>943497.46758759837</v>
      </c>
    </row>
    <row r="8123" spans="11:11">
      <c r="K8123" s="373">
        <v>-2080518.2319004657</v>
      </c>
    </row>
    <row r="8124" spans="11:11">
      <c r="K8124" s="373">
        <v>-282209.69626022829</v>
      </c>
    </row>
    <row r="8125" spans="11:11">
      <c r="K8125" s="373">
        <v>-432440.66045186832</v>
      </c>
    </row>
    <row r="8126" spans="11:11">
      <c r="K8126" s="373">
        <v>-2370084.3545568176</v>
      </c>
    </row>
    <row r="8127" spans="11:11">
      <c r="K8127" s="373">
        <v>919062.23565221648</v>
      </c>
    </row>
    <row r="8128" spans="11:11">
      <c r="K8128" s="373">
        <v>2210845.3820075011</v>
      </c>
    </row>
    <row r="8129" spans="11:11">
      <c r="K8129" s="373">
        <v>1412153.0116527907</v>
      </c>
    </row>
    <row r="8130" spans="11:11">
      <c r="K8130" s="373">
        <v>512773.23621642753</v>
      </c>
    </row>
    <row r="8131" spans="11:11">
      <c r="K8131" s="373">
        <v>-1474317.6486272037</v>
      </c>
    </row>
    <row r="8132" spans="11:11">
      <c r="K8132" s="373">
        <v>-124525.43656311696</v>
      </c>
    </row>
    <row r="8133" spans="11:11">
      <c r="K8133" s="373">
        <v>3844.818369199289</v>
      </c>
    </row>
    <row r="8134" spans="11:11">
      <c r="K8134" s="373">
        <v>-525038.75867667585</v>
      </c>
    </row>
    <row r="8135" spans="11:11">
      <c r="K8135" s="373">
        <v>2942853.7242112458</v>
      </c>
    </row>
    <row r="8136" spans="11:11">
      <c r="K8136" s="373">
        <v>1293969.2444728303</v>
      </c>
    </row>
    <row r="8137" spans="11:11">
      <c r="K8137" s="373">
        <v>690403.44663736387</v>
      </c>
    </row>
    <row r="8138" spans="11:11">
      <c r="K8138" s="373">
        <v>3003978.3539249692</v>
      </c>
    </row>
    <row r="8139" spans="11:11">
      <c r="K8139" s="373">
        <v>-256266.10246922332</v>
      </c>
    </row>
    <row r="8140" spans="11:11">
      <c r="K8140" s="373">
        <v>2260957.0940718995</v>
      </c>
    </row>
    <row r="8141" spans="11:11">
      <c r="K8141" s="373">
        <v>-3026324.2328387666</v>
      </c>
    </row>
    <row r="8142" spans="11:11">
      <c r="K8142" s="373">
        <v>28029.585991117405</v>
      </c>
    </row>
    <row r="8143" spans="11:11">
      <c r="K8143" s="373">
        <v>1537326.1827578673</v>
      </c>
    </row>
    <row r="8144" spans="11:11">
      <c r="K8144" s="373">
        <v>635995.87572762393</v>
      </c>
    </row>
    <row r="8145" spans="11:11">
      <c r="K8145" s="373">
        <v>-1510311.7614580996</v>
      </c>
    </row>
    <row r="8146" spans="11:11">
      <c r="K8146" s="373">
        <v>598815.60725221108</v>
      </c>
    </row>
    <row r="8147" spans="11:11">
      <c r="K8147" s="373">
        <v>-78098.07794424938</v>
      </c>
    </row>
    <row r="8148" spans="11:11">
      <c r="K8148" s="373">
        <v>2394401.9093828658</v>
      </c>
    </row>
    <row r="8149" spans="11:11">
      <c r="K8149" s="373">
        <v>325117.90664154082</v>
      </c>
    </row>
    <row r="8150" spans="11:11">
      <c r="K8150" s="373">
        <v>1305409.1618107876</v>
      </c>
    </row>
    <row r="8151" spans="11:11">
      <c r="K8151" s="373">
        <v>1324774.0433754807</v>
      </c>
    </row>
    <row r="8152" spans="11:11">
      <c r="K8152" s="373">
        <v>-29708.212277632905</v>
      </c>
    </row>
    <row r="8153" spans="11:11">
      <c r="K8153" s="373">
        <v>165638.28972955397</v>
      </c>
    </row>
    <row r="8154" spans="11:11">
      <c r="K8154" s="373">
        <v>-1015443.7907534261</v>
      </c>
    </row>
    <row r="8155" spans="11:11">
      <c r="K8155" s="373">
        <v>2534119.4377309214</v>
      </c>
    </row>
    <row r="8156" spans="11:11">
      <c r="K8156" s="373">
        <v>1985387.8047671493</v>
      </c>
    </row>
    <row r="8157" spans="11:11">
      <c r="K8157" s="373">
        <v>-1932563.7078952002</v>
      </c>
    </row>
    <row r="8158" spans="11:11">
      <c r="K8158" s="373">
        <v>-502495.77535918867</v>
      </c>
    </row>
    <row r="8159" spans="11:11">
      <c r="K8159" s="373">
        <v>-1217569.5418243168</v>
      </c>
    </row>
    <row r="8160" spans="11:11">
      <c r="K8160" s="373">
        <v>658080.67821560171</v>
      </c>
    </row>
    <row r="8161" spans="11:11">
      <c r="K8161" s="373">
        <v>-234045.86609609076</v>
      </c>
    </row>
    <row r="8162" spans="11:11">
      <c r="K8162" s="373">
        <v>-1644290.0132622437</v>
      </c>
    </row>
    <row r="8163" spans="11:11">
      <c r="K8163" s="373">
        <v>-160101.02330754302</v>
      </c>
    </row>
    <row r="8164" spans="11:11">
      <c r="K8164" s="373">
        <v>3482785.9811221045</v>
      </c>
    </row>
    <row r="8165" spans="11:11">
      <c r="K8165" s="373">
        <v>-592824.24858421914</v>
      </c>
    </row>
    <row r="8166" spans="11:11">
      <c r="K8166" s="373">
        <v>163125.24980123877</v>
      </c>
    </row>
    <row r="8167" spans="11:11">
      <c r="K8167" s="373">
        <v>213830.20877872012</v>
      </c>
    </row>
    <row r="8168" spans="11:11">
      <c r="K8168" s="373">
        <v>2233989.9609909402</v>
      </c>
    </row>
    <row r="8169" spans="11:11">
      <c r="K8169" s="373">
        <v>-467449.85522528668</v>
      </c>
    </row>
    <row r="8170" spans="11:11">
      <c r="K8170" s="373">
        <v>-936492.88013714075</v>
      </c>
    </row>
    <row r="8171" spans="11:11">
      <c r="K8171" s="373">
        <v>425456.97914969432</v>
      </c>
    </row>
    <row r="8172" spans="11:11">
      <c r="K8172" s="373">
        <v>1458549.7011213049</v>
      </c>
    </row>
    <row r="8173" spans="11:11">
      <c r="K8173" s="373">
        <v>2176414.3486686973</v>
      </c>
    </row>
    <row r="8174" spans="11:11">
      <c r="K8174" s="373">
        <v>100385.02343717869</v>
      </c>
    </row>
    <row r="8175" spans="11:11">
      <c r="K8175" s="373">
        <v>1456273.0462498048</v>
      </c>
    </row>
    <row r="8176" spans="11:11">
      <c r="K8176" s="373">
        <v>4136456.9900577879</v>
      </c>
    </row>
    <row r="8177" spans="11:11">
      <c r="K8177" s="373">
        <v>2754708.2758310838</v>
      </c>
    </row>
    <row r="8178" spans="11:11">
      <c r="K8178" s="373">
        <v>982790.78776513063</v>
      </c>
    </row>
    <row r="8179" spans="11:11">
      <c r="K8179" s="373">
        <v>1288017.8293873917</v>
      </c>
    </row>
    <row r="8180" spans="11:11">
      <c r="K8180" s="373">
        <v>500204.84455521265</v>
      </c>
    </row>
    <row r="8181" spans="11:11">
      <c r="K8181" s="373">
        <v>1611387.838952312</v>
      </c>
    </row>
    <row r="8182" spans="11:11">
      <c r="K8182" s="373">
        <v>-277837.93306037853</v>
      </c>
    </row>
    <row r="8183" spans="11:11">
      <c r="K8183" s="373">
        <v>-950976.65565007867</v>
      </c>
    </row>
    <row r="8184" spans="11:11">
      <c r="K8184" s="373">
        <v>1382569.7028783017</v>
      </c>
    </row>
    <row r="8185" spans="11:11">
      <c r="K8185" s="373">
        <v>-27523.267724666046</v>
      </c>
    </row>
    <row r="8186" spans="11:11">
      <c r="K8186" s="373">
        <v>1022485.312441034</v>
      </c>
    </row>
    <row r="8187" spans="11:11">
      <c r="K8187" s="373">
        <v>2527649.3156655794</v>
      </c>
    </row>
    <row r="8188" spans="11:11">
      <c r="K8188" s="373">
        <v>3539688.4128105463</v>
      </c>
    </row>
    <row r="8189" spans="11:11">
      <c r="K8189" s="373">
        <v>2210477.4379820777</v>
      </c>
    </row>
    <row r="8190" spans="11:11">
      <c r="K8190" s="373">
        <v>-71557.19361022464</v>
      </c>
    </row>
    <row r="8191" spans="11:11">
      <c r="K8191" s="373">
        <v>1331572.9304312521</v>
      </c>
    </row>
    <row r="8192" spans="11:11">
      <c r="K8192" s="373">
        <v>293175.24845051626</v>
      </c>
    </row>
    <row r="8193" spans="11:11">
      <c r="K8193" s="373">
        <v>3099829.0530573996</v>
      </c>
    </row>
    <row r="8194" spans="11:11">
      <c r="K8194" s="373">
        <v>1983581.0240616181</v>
      </c>
    </row>
    <row r="8195" spans="11:11">
      <c r="K8195" s="373">
        <v>717212.91758996365</v>
      </c>
    </row>
    <row r="8196" spans="11:11">
      <c r="K8196" s="373">
        <v>-1469640.9982417317</v>
      </c>
    </row>
    <row r="8197" spans="11:11">
      <c r="K8197" s="373">
        <v>-588885.92614421621</v>
      </c>
    </row>
    <row r="8198" spans="11:11">
      <c r="K8198" s="373">
        <v>-1985146.5188499107</v>
      </c>
    </row>
    <row r="8199" spans="11:11">
      <c r="K8199" s="373">
        <v>-1263369.1547269411</v>
      </c>
    </row>
    <row r="8200" spans="11:11">
      <c r="K8200" s="373">
        <v>-553153.16429063084</v>
      </c>
    </row>
    <row r="8201" spans="11:11">
      <c r="K8201" s="373">
        <v>3292921.5140300868</v>
      </c>
    </row>
    <row r="8202" spans="11:11">
      <c r="K8202" s="373">
        <v>2377478.3818678576</v>
      </c>
    </row>
    <row r="8203" spans="11:11">
      <c r="K8203" s="373">
        <v>2510311.8081128243</v>
      </c>
    </row>
    <row r="8204" spans="11:11">
      <c r="K8204" s="373">
        <v>298423.43609389616</v>
      </c>
    </row>
    <row r="8205" spans="11:11">
      <c r="K8205" s="373">
        <v>-1064108.9077020928</v>
      </c>
    </row>
    <row r="8206" spans="11:11">
      <c r="K8206" s="373">
        <v>576705.22491032095</v>
      </c>
    </row>
    <row r="8207" spans="11:11">
      <c r="K8207" s="373">
        <v>-1953428.9581099076</v>
      </c>
    </row>
    <row r="8208" spans="11:11">
      <c r="K8208" s="373">
        <v>-1001255.5703733551</v>
      </c>
    </row>
    <row r="8209" spans="11:11">
      <c r="K8209" s="373">
        <v>1007558.0043763171</v>
      </c>
    </row>
    <row r="8210" spans="11:11">
      <c r="K8210" s="373">
        <v>694931.05782295088</v>
      </c>
    </row>
    <row r="8211" spans="11:11">
      <c r="K8211" s="373">
        <v>-723282.18093368434</v>
      </c>
    </row>
    <row r="8212" spans="11:11">
      <c r="K8212" s="373">
        <v>-18744.787548610708</v>
      </c>
    </row>
    <row r="8213" spans="11:11">
      <c r="K8213" s="373">
        <v>2098242.7391415974</v>
      </c>
    </row>
    <row r="8214" spans="11:11">
      <c r="K8214" s="373">
        <v>-661720.79080624657</v>
      </c>
    </row>
    <row r="8215" spans="11:11">
      <c r="K8215" s="373">
        <v>287752.82174765109</v>
      </c>
    </row>
    <row r="8216" spans="11:11">
      <c r="K8216" s="373">
        <v>436633.12714913744</v>
      </c>
    </row>
    <row r="8217" spans="11:11">
      <c r="K8217" s="373">
        <v>1024068.6643230801</v>
      </c>
    </row>
    <row r="8218" spans="11:11">
      <c r="K8218" s="373">
        <v>-100462.23232252616</v>
      </c>
    </row>
    <row r="8219" spans="11:11">
      <c r="K8219" s="373">
        <v>-909739.17847729917</v>
      </c>
    </row>
    <row r="8220" spans="11:11">
      <c r="K8220" s="373">
        <v>695739.04550443892</v>
      </c>
    </row>
    <row r="8221" spans="11:11">
      <c r="K8221" s="373">
        <v>-125159.19085587305</v>
      </c>
    </row>
    <row r="8222" spans="11:11">
      <c r="K8222" s="373">
        <v>-38564.681801353581</v>
      </c>
    </row>
    <row r="8223" spans="11:11">
      <c r="K8223" s="373">
        <v>486261.35051405104</v>
      </c>
    </row>
    <row r="8224" spans="11:11">
      <c r="K8224" s="373">
        <v>-442824.61180947279</v>
      </c>
    </row>
    <row r="8225" spans="11:11">
      <c r="K8225" s="373">
        <v>1762967.114091669</v>
      </c>
    </row>
    <row r="8226" spans="11:11">
      <c r="K8226" s="373">
        <v>-207121.14166247938</v>
      </c>
    </row>
    <row r="8227" spans="11:11">
      <c r="K8227" s="373">
        <v>-1622209.3089376884</v>
      </c>
    </row>
    <row r="8228" spans="11:11">
      <c r="K8228" s="373">
        <v>391697.29910293641</v>
      </c>
    </row>
    <row r="8229" spans="11:11">
      <c r="K8229" s="373">
        <v>1417990.7403928621</v>
      </c>
    </row>
    <row r="8230" spans="11:11">
      <c r="K8230" s="373">
        <v>3860604.0511341803</v>
      </c>
    </row>
    <row r="8231" spans="11:11">
      <c r="K8231" s="373">
        <v>-60874.949470713735</v>
      </c>
    </row>
    <row r="8232" spans="11:11">
      <c r="K8232" s="373">
        <v>-1393572.181065962</v>
      </c>
    </row>
    <row r="8233" spans="11:11">
      <c r="K8233" s="373">
        <v>-1668372.7957139292</v>
      </c>
    </row>
    <row r="8234" spans="11:11">
      <c r="K8234" s="373">
        <v>-732323.413438185</v>
      </c>
    </row>
    <row r="8235" spans="11:11">
      <c r="K8235" s="373">
        <v>1267185.9184147504</v>
      </c>
    </row>
    <row r="8236" spans="11:11">
      <c r="K8236" s="373">
        <v>2298698.5905452203</v>
      </c>
    </row>
    <row r="8237" spans="11:11">
      <c r="K8237" s="373">
        <v>2268470.4647122938</v>
      </c>
    </row>
    <row r="8238" spans="11:11">
      <c r="K8238" s="373">
        <v>1005024.5577622184</v>
      </c>
    </row>
    <row r="8239" spans="11:11">
      <c r="K8239" s="373">
        <v>-256280.63421666622</v>
      </c>
    </row>
    <row r="8240" spans="11:11">
      <c r="K8240" s="373">
        <v>1448793.9652661437</v>
      </c>
    </row>
    <row r="8241" spans="11:11">
      <c r="K8241" s="373">
        <v>1870179.7287712593</v>
      </c>
    </row>
    <row r="8242" spans="11:11">
      <c r="K8242" s="373">
        <v>376278.2723090779</v>
      </c>
    </row>
    <row r="8243" spans="11:11">
      <c r="K8243" s="373">
        <v>-1870207.1360502928</v>
      </c>
    </row>
    <row r="8244" spans="11:11">
      <c r="K8244" s="373">
        <v>150466.797891472</v>
      </c>
    </row>
    <row r="8245" spans="11:11">
      <c r="K8245" s="373">
        <v>302394.05041859578</v>
      </c>
    </row>
    <row r="8246" spans="11:11">
      <c r="K8246" s="373">
        <v>1289841.9771640559</v>
      </c>
    </row>
    <row r="8247" spans="11:11">
      <c r="K8247" s="373">
        <v>-1036757.5753374626</v>
      </c>
    </row>
    <row r="8248" spans="11:11">
      <c r="K8248" s="373">
        <v>-1791452.5782108135</v>
      </c>
    </row>
    <row r="8249" spans="11:11">
      <c r="K8249" s="373">
        <v>896590.75803777738</v>
      </c>
    </row>
    <row r="8250" spans="11:11">
      <c r="K8250" s="373">
        <v>-1638651.851213356</v>
      </c>
    </row>
    <row r="8251" spans="11:11">
      <c r="K8251" s="373">
        <v>-317795.17912480538</v>
      </c>
    </row>
    <row r="8252" spans="11:11">
      <c r="K8252" s="373">
        <v>1813894.0288291459</v>
      </c>
    </row>
    <row r="8253" spans="11:11">
      <c r="K8253" s="373">
        <v>-47363.772312259302</v>
      </c>
    </row>
    <row r="8254" spans="11:11">
      <c r="K8254" s="373">
        <v>-1032540.9101306589</v>
      </c>
    </row>
    <row r="8255" spans="11:11">
      <c r="K8255" s="373">
        <v>264337.01037913235</v>
      </c>
    </row>
    <row r="8256" spans="11:11">
      <c r="K8256" s="373">
        <v>1980119.5799977102</v>
      </c>
    </row>
    <row r="8257" spans="11:11">
      <c r="K8257" s="373">
        <v>-170806.45676549617</v>
      </c>
    </row>
    <row r="8258" spans="11:11">
      <c r="K8258" s="373">
        <v>-273218.34689247119</v>
      </c>
    </row>
    <row r="8259" spans="11:11">
      <c r="K8259" s="373">
        <v>2948948.5075401152</v>
      </c>
    </row>
    <row r="8260" spans="11:11">
      <c r="K8260" s="373">
        <v>-1148091.7014698433</v>
      </c>
    </row>
    <row r="8261" spans="11:11">
      <c r="K8261" s="373">
        <v>-860628.40257284802</v>
      </c>
    </row>
    <row r="8262" spans="11:11">
      <c r="K8262" s="373">
        <v>2663643.7259912575</v>
      </c>
    </row>
    <row r="8263" spans="11:11">
      <c r="K8263" s="373">
        <v>1668534.9294903569</v>
      </c>
    </row>
    <row r="8264" spans="11:11">
      <c r="K8264" s="373">
        <v>643963.8432231613</v>
      </c>
    </row>
    <row r="8265" spans="11:11">
      <c r="K8265" s="373">
        <v>3460032.6984298844</v>
      </c>
    </row>
    <row r="8266" spans="11:11">
      <c r="K8266" s="373">
        <v>-300979.19705632655</v>
      </c>
    </row>
    <row r="8267" spans="11:11">
      <c r="K8267" s="373">
        <v>2294265.6359979995</v>
      </c>
    </row>
    <row r="8268" spans="11:11">
      <c r="K8268" s="373">
        <v>2343753.0736859823</v>
      </c>
    </row>
    <row r="8269" spans="11:11">
      <c r="K8269" s="373">
        <v>-830213.33327954204</v>
      </c>
    </row>
    <row r="8270" spans="11:11">
      <c r="K8270" s="373">
        <v>-303220.58664055984</v>
      </c>
    </row>
    <row r="8271" spans="11:11">
      <c r="K8271" s="373">
        <v>1313140.4206481583</v>
      </c>
    </row>
    <row r="8272" spans="11:11">
      <c r="K8272" s="373">
        <v>618325.78896256606</v>
      </c>
    </row>
    <row r="8273" spans="11:11">
      <c r="K8273" s="373">
        <v>1256807.6408209864</v>
      </c>
    </row>
    <row r="8274" spans="11:11">
      <c r="K8274" s="373">
        <v>-903236.22319612757</v>
      </c>
    </row>
    <row r="8275" spans="11:11">
      <c r="K8275" s="373">
        <v>-1329591.6719409344</v>
      </c>
    </row>
    <row r="8276" spans="11:11">
      <c r="K8276" s="373">
        <v>1662415.0223788104</v>
      </c>
    </row>
    <row r="8277" spans="11:11">
      <c r="K8277" s="373">
        <v>831043.42801405606</v>
      </c>
    </row>
    <row r="8278" spans="11:11">
      <c r="K8278" s="373">
        <v>690625.14089295245</v>
      </c>
    </row>
    <row r="8279" spans="11:11">
      <c r="K8279" s="373">
        <v>2376708.9586115433</v>
      </c>
    </row>
    <row r="8280" spans="11:11">
      <c r="K8280" s="373">
        <v>3529239.0655861581</v>
      </c>
    </row>
    <row r="8281" spans="11:11">
      <c r="K8281" s="373">
        <v>-292260.82820204529</v>
      </c>
    </row>
    <row r="8282" spans="11:11">
      <c r="K8282" s="373">
        <v>354995.40044735209</v>
      </c>
    </row>
    <row r="8283" spans="11:11">
      <c r="K8283" s="373">
        <v>2159572.5313295638</v>
      </c>
    </row>
    <row r="8284" spans="11:11">
      <c r="K8284" s="373">
        <v>-1534145.3241212696</v>
      </c>
    </row>
    <row r="8285" spans="11:11">
      <c r="K8285" s="373">
        <v>327713.2506921466</v>
      </c>
    </row>
    <row r="8286" spans="11:11">
      <c r="K8286" s="373">
        <v>-713042.48809445207</v>
      </c>
    </row>
    <row r="8287" spans="11:11">
      <c r="K8287" s="373">
        <v>4826809.3055869266</v>
      </c>
    </row>
    <row r="8288" spans="11:11">
      <c r="K8288" s="373">
        <v>1765713.7686629354</v>
      </c>
    </row>
    <row r="8289" spans="11:11">
      <c r="K8289" s="373">
        <v>3054270.7714632517</v>
      </c>
    </row>
    <row r="8290" spans="11:11">
      <c r="K8290" s="373">
        <v>-293418.75717623159</v>
      </c>
    </row>
    <row r="8291" spans="11:11">
      <c r="K8291" s="373">
        <v>-2333840.1305256435</v>
      </c>
    </row>
    <row r="8292" spans="11:11">
      <c r="K8292" s="373">
        <v>1384648.6712173519</v>
      </c>
    </row>
    <row r="8293" spans="11:11">
      <c r="K8293" s="373">
        <v>283919.57319491031</v>
      </c>
    </row>
    <row r="8294" spans="11:11">
      <c r="K8294" s="373">
        <v>1366208.2165285063</v>
      </c>
    </row>
    <row r="8295" spans="11:11">
      <c r="K8295" s="373">
        <v>-1346428.4731173122</v>
      </c>
    </row>
    <row r="8296" spans="11:11">
      <c r="K8296" s="373">
        <v>-1411274.3438161514</v>
      </c>
    </row>
    <row r="8297" spans="11:11">
      <c r="K8297" s="373">
        <v>246684.84747266816</v>
      </c>
    </row>
    <row r="8298" spans="11:11">
      <c r="K8298" s="373">
        <v>1640289.1582561822</v>
      </c>
    </row>
    <row r="8299" spans="11:11">
      <c r="K8299" s="373">
        <v>-1483829.7619558158</v>
      </c>
    </row>
    <row r="8300" spans="11:11">
      <c r="K8300" s="373">
        <v>-1712782.9923578661</v>
      </c>
    </row>
    <row r="8301" spans="11:11">
      <c r="K8301" s="373">
        <v>1399050.866190519</v>
      </c>
    </row>
    <row r="8302" spans="11:11">
      <c r="K8302" s="373">
        <v>736597.92065185239</v>
      </c>
    </row>
    <row r="8303" spans="11:11">
      <c r="K8303" s="373">
        <v>-1738421.7483657233</v>
      </c>
    </row>
    <row r="8304" spans="11:11">
      <c r="K8304" s="373">
        <v>209271.18651943025</v>
      </c>
    </row>
    <row r="8305" spans="11:11">
      <c r="K8305" s="373">
        <v>1670455.79113392</v>
      </c>
    </row>
    <row r="8306" spans="11:11">
      <c r="K8306" s="373">
        <v>627793.4588302325</v>
      </c>
    </row>
    <row r="8307" spans="11:11">
      <c r="K8307" s="373">
        <v>2839380.8684551185</v>
      </c>
    </row>
    <row r="8308" spans="11:11">
      <c r="K8308" s="373">
        <v>1228661.1142201812</v>
      </c>
    </row>
    <row r="8309" spans="11:11">
      <c r="K8309" s="373">
        <v>3100095.9684319077</v>
      </c>
    </row>
    <row r="8310" spans="11:11">
      <c r="K8310" s="373">
        <v>219351.59799170331</v>
      </c>
    </row>
    <row r="8311" spans="11:11">
      <c r="K8311" s="373">
        <v>-7256.0054517386016</v>
      </c>
    </row>
    <row r="8312" spans="11:11">
      <c r="K8312" s="373">
        <v>1184919.1891968146</v>
      </c>
    </row>
    <row r="8313" spans="11:11">
      <c r="K8313" s="373">
        <v>-671878.52877757745</v>
      </c>
    </row>
    <row r="8314" spans="11:11">
      <c r="K8314" s="373">
        <v>1757604.3382710174</v>
      </c>
    </row>
    <row r="8315" spans="11:11">
      <c r="K8315" s="373">
        <v>3717690.646900815</v>
      </c>
    </row>
    <row r="8316" spans="11:11">
      <c r="K8316" s="373">
        <v>-1937756.2344241659</v>
      </c>
    </row>
    <row r="8317" spans="11:11">
      <c r="K8317" s="373">
        <v>1322336.0420775206</v>
      </c>
    </row>
    <row r="8318" spans="11:11">
      <c r="K8318" s="373">
        <v>516223.49247784796</v>
      </c>
    </row>
    <row r="8319" spans="11:11">
      <c r="K8319" s="373">
        <v>2465585.2005170723</v>
      </c>
    </row>
    <row r="8320" spans="11:11">
      <c r="K8320" s="373">
        <v>-2458255.8404940874</v>
      </c>
    </row>
    <row r="8321" spans="11:11">
      <c r="K8321" s="373">
        <v>1406385.9571170819</v>
      </c>
    </row>
    <row r="8322" spans="11:11">
      <c r="K8322" s="373">
        <v>-1901576.4856428865</v>
      </c>
    </row>
    <row r="8323" spans="11:11">
      <c r="K8323" s="373">
        <v>2286183.9456045041</v>
      </c>
    </row>
    <row r="8324" spans="11:11">
      <c r="K8324" s="373">
        <v>1795903.80161064</v>
      </c>
    </row>
    <row r="8325" spans="11:11">
      <c r="K8325" s="373">
        <v>630338.8173050147</v>
      </c>
    </row>
    <row r="8326" spans="11:11">
      <c r="K8326" s="373">
        <v>2552320.5479541402</v>
      </c>
    </row>
    <row r="8327" spans="11:11">
      <c r="K8327" s="373">
        <v>1015424.1897668836</v>
      </c>
    </row>
    <row r="8328" spans="11:11">
      <c r="K8328" s="373">
        <v>-1591641.9657083815</v>
      </c>
    </row>
    <row r="8329" spans="11:11">
      <c r="K8329" s="373">
        <v>-348422.75373558095</v>
      </c>
    </row>
    <row r="8330" spans="11:11">
      <c r="K8330" s="373">
        <v>-891685.11796546972</v>
      </c>
    </row>
    <row r="8331" spans="11:11">
      <c r="K8331" s="373">
        <v>-514053.17650062917</v>
      </c>
    </row>
    <row r="8332" spans="11:11">
      <c r="K8332" s="373">
        <v>1274825.9327722078</v>
      </c>
    </row>
    <row r="8333" spans="11:11">
      <c r="K8333" s="373">
        <v>556114.81047781999</v>
      </c>
    </row>
    <row r="8334" spans="11:11">
      <c r="K8334" s="373">
        <v>363683.47299134452</v>
      </c>
    </row>
    <row r="8335" spans="11:11">
      <c r="K8335" s="373">
        <v>732113.50424155663</v>
      </c>
    </row>
    <row r="8336" spans="11:11">
      <c r="K8336" s="373">
        <v>3833081.955540807</v>
      </c>
    </row>
    <row r="8337" spans="11:11">
      <c r="K8337" s="373">
        <v>1011421.5420220953</v>
      </c>
    </row>
    <row r="8338" spans="11:11">
      <c r="K8338" s="373">
        <v>3294117.780280388</v>
      </c>
    </row>
    <row r="8339" spans="11:11">
      <c r="K8339" s="373">
        <v>-554747.34067737835</v>
      </c>
    </row>
    <row r="8340" spans="11:11">
      <c r="K8340" s="373">
        <v>-99515.372487461893</v>
      </c>
    </row>
    <row r="8341" spans="11:11">
      <c r="K8341" s="373">
        <v>713265.93789601768</v>
      </c>
    </row>
    <row r="8342" spans="11:11">
      <c r="K8342" s="373">
        <v>2351045.4066561433</v>
      </c>
    </row>
    <row r="8343" spans="11:11">
      <c r="K8343" s="373">
        <v>-1713381.633461168</v>
      </c>
    </row>
    <row r="8344" spans="11:11">
      <c r="K8344" s="373">
        <v>2694522.3970257593</v>
      </c>
    </row>
    <row r="8345" spans="11:11">
      <c r="K8345" s="373">
        <v>-1869503.2114270492</v>
      </c>
    </row>
    <row r="8346" spans="11:11">
      <c r="K8346" s="373">
        <v>-1574640.7486182004</v>
      </c>
    </row>
    <row r="8347" spans="11:11">
      <c r="K8347" s="373">
        <v>1605589.4425635242</v>
      </c>
    </row>
    <row r="8348" spans="11:11">
      <c r="K8348" s="373">
        <v>-733053.15717155125</v>
      </c>
    </row>
    <row r="8349" spans="11:11">
      <c r="K8349" s="373">
        <v>255822.66761501622</v>
      </c>
    </row>
    <row r="8350" spans="11:11">
      <c r="K8350" s="373">
        <v>1045815.4570583228</v>
      </c>
    </row>
    <row r="8351" spans="11:11">
      <c r="K8351" s="373">
        <v>1200983.9050598468</v>
      </c>
    </row>
    <row r="8352" spans="11:11">
      <c r="K8352" s="373">
        <v>-905048.86485678656</v>
      </c>
    </row>
    <row r="8353" spans="11:11">
      <c r="K8353" s="373">
        <v>-2141000.843930955</v>
      </c>
    </row>
    <row r="8354" spans="11:11">
      <c r="K8354" s="373">
        <v>-2007253.2973163514</v>
      </c>
    </row>
    <row r="8355" spans="11:11">
      <c r="K8355" s="373">
        <v>1040076.6987995354</v>
      </c>
    </row>
    <row r="8356" spans="11:11">
      <c r="K8356" s="373">
        <v>193092.38016797742</v>
      </c>
    </row>
    <row r="8357" spans="11:11">
      <c r="K8357" s="373">
        <v>1309534.0697512447</v>
      </c>
    </row>
    <row r="8358" spans="11:11">
      <c r="K8358" s="373">
        <v>-416449.681866528</v>
      </c>
    </row>
    <row r="8359" spans="11:11">
      <c r="K8359" s="373">
        <v>-399985.93501505652</v>
      </c>
    </row>
    <row r="8360" spans="11:11">
      <c r="K8360" s="373">
        <v>-792079.36277058371</v>
      </c>
    </row>
    <row r="8361" spans="11:11">
      <c r="K8361" s="373">
        <v>-1698893.7292644274</v>
      </c>
    </row>
    <row r="8362" spans="11:11">
      <c r="K8362" s="373">
        <v>-446783.3832413354</v>
      </c>
    </row>
    <row r="8363" spans="11:11">
      <c r="K8363" s="373">
        <v>3431438.5086762831</v>
      </c>
    </row>
    <row r="8364" spans="11:11">
      <c r="K8364" s="373">
        <v>2746922.9210033715</v>
      </c>
    </row>
    <row r="8365" spans="11:11">
      <c r="K8365" s="373">
        <v>-1580169.0355924764</v>
      </c>
    </row>
    <row r="8366" spans="11:11">
      <c r="K8366" s="373">
        <v>2728847.9123113705</v>
      </c>
    </row>
    <row r="8367" spans="11:11">
      <c r="K8367" s="373">
        <v>1201512.785801389</v>
      </c>
    </row>
    <row r="8368" spans="11:11">
      <c r="K8368" s="373">
        <v>-1029240.8778492253</v>
      </c>
    </row>
    <row r="8369" spans="11:11">
      <c r="K8369" s="373">
        <v>-364664.97288895398</v>
      </c>
    </row>
    <row r="8370" spans="11:11">
      <c r="K8370" s="373">
        <v>-85608.580239657313</v>
      </c>
    </row>
    <row r="8371" spans="11:11">
      <c r="K8371" s="373">
        <v>-2588180.7724433206</v>
      </c>
    </row>
    <row r="8372" spans="11:11">
      <c r="K8372" s="373">
        <v>1321027.8097710649</v>
      </c>
    </row>
    <row r="8373" spans="11:11">
      <c r="K8373" s="373">
        <v>1610868.1359576739</v>
      </c>
    </row>
    <row r="8374" spans="11:11">
      <c r="K8374" s="373">
        <v>-536341.27386049205</v>
      </c>
    </row>
    <row r="8375" spans="11:11">
      <c r="K8375" s="373">
        <v>1710673.281656584</v>
      </c>
    </row>
    <row r="8376" spans="11:11">
      <c r="K8376" s="373">
        <v>1231314.0004471519</v>
      </c>
    </row>
    <row r="8377" spans="11:11">
      <c r="K8377" s="373">
        <v>2448137.0156053407</v>
      </c>
    </row>
    <row r="8378" spans="11:11">
      <c r="K8378" s="373">
        <v>1425182.0008896159</v>
      </c>
    </row>
    <row r="8379" spans="11:11">
      <c r="K8379" s="373">
        <v>2538756.8051468348</v>
      </c>
    </row>
    <row r="8380" spans="11:11">
      <c r="K8380" s="373">
        <v>-1749776.7311557294</v>
      </c>
    </row>
    <row r="8381" spans="11:11">
      <c r="K8381" s="373">
        <v>-662156.20707830403</v>
      </c>
    </row>
    <row r="8382" spans="11:11">
      <c r="K8382" s="373">
        <v>-1334795.6424929064</v>
      </c>
    </row>
    <row r="8383" spans="11:11">
      <c r="K8383" s="373">
        <v>2819240.9159628609</v>
      </c>
    </row>
    <row r="8384" spans="11:11">
      <c r="K8384" s="373">
        <v>833452.93688379345</v>
      </c>
    </row>
    <row r="8385" spans="11:11">
      <c r="K8385" s="373">
        <v>-325311.66559618083</v>
      </c>
    </row>
    <row r="8386" spans="11:11">
      <c r="K8386" s="373">
        <v>2182076.5945866983</v>
      </c>
    </row>
    <row r="8387" spans="11:11">
      <c r="K8387" s="373">
        <v>-1632906.7239043424</v>
      </c>
    </row>
    <row r="8388" spans="11:11">
      <c r="K8388" s="373">
        <v>772632.08700086153</v>
      </c>
    </row>
    <row r="8389" spans="11:11">
      <c r="K8389" s="373">
        <v>2255768.5631445097</v>
      </c>
    </row>
    <row r="8390" spans="11:11">
      <c r="K8390" s="373">
        <v>-600736.96311830787</v>
      </c>
    </row>
    <row r="8391" spans="11:11">
      <c r="K8391" s="373">
        <v>594751.29264747794</v>
      </c>
    </row>
    <row r="8392" spans="11:11">
      <c r="K8392" s="373">
        <v>2560735.2888696566</v>
      </c>
    </row>
    <row r="8393" spans="11:11">
      <c r="K8393" s="373">
        <v>1677979.4691690032</v>
      </c>
    </row>
    <row r="8394" spans="11:11">
      <c r="K8394" s="373">
        <v>-379158.10164910415</v>
      </c>
    </row>
    <row r="8395" spans="11:11">
      <c r="K8395" s="373">
        <v>24454.335267235991</v>
      </c>
    </row>
    <row r="8396" spans="11:11">
      <c r="K8396" s="373">
        <v>-2517573.0850127982</v>
      </c>
    </row>
    <row r="8397" spans="11:11">
      <c r="K8397" s="373">
        <v>2087441.1252020968</v>
      </c>
    </row>
    <row r="8398" spans="11:11">
      <c r="K8398" s="373">
        <v>1325114.3424035411</v>
      </c>
    </row>
    <row r="8399" spans="11:11">
      <c r="K8399" s="373">
        <v>-609582.24286503857</v>
      </c>
    </row>
    <row r="8400" spans="11:11">
      <c r="K8400" s="373">
        <v>-924.89683181024157</v>
      </c>
    </row>
    <row r="8401" spans="11:11">
      <c r="K8401" s="373">
        <v>1494764.4467070673</v>
      </c>
    </row>
    <row r="8402" spans="11:11">
      <c r="K8402" s="373">
        <v>-272607.81158772064</v>
      </c>
    </row>
    <row r="8403" spans="11:11">
      <c r="K8403" s="373">
        <v>1088886.7906716682</v>
      </c>
    </row>
    <row r="8404" spans="11:11">
      <c r="K8404" s="373">
        <v>2687022.7624457553</v>
      </c>
    </row>
    <row r="8405" spans="11:11">
      <c r="K8405" s="373">
        <v>3275797.8873283546</v>
      </c>
    </row>
    <row r="8406" spans="11:11">
      <c r="K8406" s="373">
        <v>304108.99492864916</v>
      </c>
    </row>
    <row r="8407" spans="11:11">
      <c r="K8407" s="373">
        <v>-542185.04584388633</v>
      </c>
    </row>
    <row r="8408" spans="11:11">
      <c r="K8408" s="373">
        <v>318252.23459741031</v>
      </c>
    </row>
    <row r="8409" spans="11:11">
      <c r="K8409" s="373">
        <v>1604059.2414303131</v>
      </c>
    </row>
    <row r="8410" spans="11:11">
      <c r="K8410" s="373">
        <v>-710116.96636995126</v>
      </c>
    </row>
    <row r="8411" spans="11:11">
      <c r="K8411" s="373">
        <v>-2752476.5265508387</v>
      </c>
    </row>
    <row r="8412" spans="11:11">
      <c r="K8412" s="373">
        <v>-758527.39874263376</v>
      </c>
    </row>
    <row r="8413" spans="11:11">
      <c r="K8413" s="373">
        <v>1024164.301633104</v>
      </c>
    </row>
    <row r="8414" spans="11:11">
      <c r="K8414" s="373">
        <v>535784.25052519166</v>
      </c>
    </row>
    <row r="8415" spans="11:11">
      <c r="K8415" s="373">
        <v>-1594691.1776003744</v>
      </c>
    </row>
    <row r="8416" spans="11:11">
      <c r="K8416" s="373">
        <v>909605.28159173368</v>
      </c>
    </row>
    <row r="8417" spans="11:11">
      <c r="K8417" s="373">
        <v>152261.11799469683</v>
      </c>
    </row>
    <row r="8418" spans="11:11">
      <c r="K8418" s="373">
        <v>2197432.0923754489</v>
      </c>
    </row>
    <row r="8419" spans="11:11">
      <c r="K8419" s="373">
        <v>456986.6055154088</v>
      </c>
    </row>
    <row r="8420" spans="11:11">
      <c r="K8420" s="373">
        <v>725722.84068852221</v>
      </c>
    </row>
    <row r="8421" spans="11:11">
      <c r="K8421" s="373">
        <v>-145735.56815338414</v>
      </c>
    </row>
    <row r="8422" spans="11:11">
      <c r="K8422" s="373">
        <v>512281.8962816617</v>
      </c>
    </row>
    <row r="8423" spans="11:11">
      <c r="K8423" s="373">
        <v>3127263.4742857935</v>
      </c>
    </row>
    <row r="8424" spans="11:11">
      <c r="K8424" s="373">
        <v>774659.87212348985</v>
      </c>
    </row>
    <row r="8425" spans="11:11">
      <c r="K8425" s="373">
        <v>1697140.2119182965</v>
      </c>
    </row>
    <row r="8426" spans="11:11">
      <c r="K8426" s="373">
        <v>-414840.48754637735</v>
      </c>
    </row>
    <row r="8427" spans="11:11">
      <c r="K8427" s="373">
        <v>1930191.2791362235</v>
      </c>
    </row>
    <row r="8428" spans="11:11">
      <c r="K8428" s="373">
        <v>1611823.2036950134</v>
      </c>
    </row>
    <row r="8429" spans="11:11">
      <c r="K8429" s="373">
        <v>975547.0951327479</v>
      </c>
    </row>
    <row r="8430" spans="11:11">
      <c r="K8430" s="373">
        <v>-2041294.6541728622</v>
      </c>
    </row>
    <row r="8431" spans="11:11">
      <c r="K8431" s="373">
        <v>3173503.8938617278</v>
      </c>
    </row>
    <row r="8432" spans="11:11">
      <c r="K8432" s="373">
        <v>1330860.9787350183</v>
      </c>
    </row>
    <row r="8433" spans="11:11">
      <c r="K8433" s="373">
        <v>2222984.3404675126</v>
      </c>
    </row>
    <row r="8434" spans="11:11">
      <c r="K8434" s="373">
        <v>605576.41197203915</v>
      </c>
    </row>
    <row r="8435" spans="11:11">
      <c r="K8435" s="373">
        <v>1354313.1212460969</v>
      </c>
    </row>
    <row r="8436" spans="11:11">
      <c r="K8436" s="373">
        <v>1061084.5711537942</v>
      </c>
    </row>
    <row r="8437" spans="11:11">
      <c r="K8437" s="373">
        <v>2823324.9033595957</v>
      </c>
    </row>
    <row r="8438" spans="11:11">
      <c r="K8438" s="373">
        <v>643739.31411495688</v>
      </c>
    </row>
    <row r="8439" spans="11:11">
      <c r="K8439" s="373">
        <v>1477002.3795644154</v>
      </c>
    </row>
    <row r="8440" spans="11:11">
      <c r="K8440" s="373">
        <v>-691300.05148380133</v>
      </c>
    </row>
    <row r="8441" spans="11:11">
      <c r="K8441" s="373">
        <v>-739475.73865882854</v>
      </c>
    </row>
    <row r="8442" spans="11:11">
      <c r="K8442" s="373">
        <v>1664808.5819944174</v>
      </c>
    </row>
    <row r="8443" spans="11:11">
      <c r="K8443" s="373">
        <v>620987.29918646044</v>
      </c>
    </row>
    <row r="8444" spans="11:11">
      <c r="K8444" s="373">
        <v>2818321.5899156881</v>
      </c>
    </row>
    <row r="8445" spans="11:11">
      <c r="K8445" s="373">
        <v>-2699406.5378796016</v>
      </c>
    </row>
    <row r="8446" spans="11:11">
      <c r="K8446" s="373">
        <v>-554066.31651046337</v>
      </c>
    </row>
    <row r="8447" spans="11:11">
      <c r="K8447" s="373">
        <v>-1757043.412666189</v>
      </c>
    </row>
    <row r="8448" spans="11:11">
      <c r="K8448" s="373">
        <v>3724756.9336969452</v>
      </c>
    </row>
    <row r="8449" spans="11:11">
      <c r="K8449" s="373">
        <v>950105.03735932498</v>
      </c>
    </row>
    <row r="8450" spans="11:11">
      <c r="K8450" s="373">
        <v>780306.65854666079</v>
      </c>
    </row>
    <row r="8451" spans="11:11">
      <c r="K8451" s="373">
        <v>1626136.0654891452</v>
      </c>
    </row>
    <row r="8452" spans="11:11">
      <c r="K8452" s="373">
        <v>523711.88079237775</v>
      </c>
    </row>
    <row r="8453" spans="11:11">
      <c r="K8453" s="373">
        <v>-743707.70600611449</v>
      </c>
    </row>
    <row r="8454" spans="11:11">
      <c r="K8454" s="373">
        <v>500615.14552746178</v>
      </c>
    </row>
    <row r="8455" spans="11:11">
      <c r="K8455" s="373">
        <v>-1048783.764912565</v>
      </c>
    </row>
    <row r="8456" spans="11:11">
      <c r="K8456" s="373">
        <v>1520341.893556833</v>
      </c>
    </row>
    <row r="8457" spans="11:11">
      <c r="K8457" s="373">
        <v>1817503.8597665324</v>
      </c>
    </row>
    <row r="8458" spans="11:11">
      <c r="K8458" s="373">
        <v>-630975.9373525955</v>
      </c>
    </row>
    <row r="8459" spans="11:11">
      <c r="K8459" s="373">
        <v>3041968.4478382403</v>
      </c>
    </row>
    <row r="8460" spans="11:11">
      <c r="K8460" s="373">
        <v>-1131998.4603679515</v>
      </c>
    </row>
    <row r="8461" spans="11:11">
      <c r="K8461" s="373">
        <v>219451.9487803143</v>
      </c>
    </row>
    <row r="8462" spans="11:11">
      <c r="K8462" s="373">
        <v>124471.75389059586</v>
      </c>
    </row>
    <row r="8463" spans="11:11">
      <c r="K8463" s="373">
        <v>3602631.2608598787</v>
      </c>
    </row>
    <row r="8464" spans="11:11">
      <c r="K8464" s="373">
        <v>864601.72947278456</v>
      </c>
    </row>
    <row r="8465" spans="11:11">
      <c r="K8465" s="373">
        <v>-457983.6714500247</v>
      </c>
    </row>
    <row r="8466" spans="11:11">
      <c r="K8466" s="373">
        <v>2274096.9525157111</v>
      </c>
    </row>
    <row r="8467" spans="11:11">
      <c r="K8467" s="373">
        <v>929194.95277137565</v>
      </c>
    </row>
    <row r="8468" spans="11:11">
      <c r="K8468" s="373">
        <v>1840859.2182627304</v>
      </c>
    </row>
    <row r="8469" spans="11:11">
      <c r="K8469" s="373">
        <v>2268994.8821503008</v>
      </c>
    </row>
    <row r="8470" spans="11:11">
      <c r="K8470" s="373">
        <v>-1317755.444446187</v>
      </c>
    </row>
    <row r="8471" spans="11:11">
      <c r="K8471" s="373">
        <v>-200221.48235806753</v>
      </c>
    </row>
    <row r="8472" spans="11:11">
      <c r="K8472" s="373">
        <v>-382521.88192555937</v>
      </c>
    </row>
    <row r="8473" spans="11:11">
      <c r="K8473" s="373">
        <v>-684909.77522840491</v>
      </c>
    </row>
    <row r="8474" spans="11:11">
      <c r="K8474" s="373">
        <v>-251729.36738284351</v>
      </c>
    </row>
    <row r="8475" spans="11:11">
      <c r="K8475" s="373">
        <v>1054416.0658583429</v>
      </c>
    </row>
    <row r="8476" spans="11:11">
      <c r="K8476" s="373">
        <v>1289673.2764659387</v>
      </c>
    </row>
    <row r="8477" spans="11:11">
      <c r="K8477" s="373">
        <v>-72717.743830352789</v>
      </c>
    </row>
    <row r="8478" spans="11:11">
      <c r="K8478" s="373">
        <v>-1069701.1931843222</v>
      </c>
    </row>
    <row r="8479" spans="11:11">
      <c r="K8479" s="373">
        <v>599806.74038341944</v>
      </c>
    </row>
    <row r="8480" spans="11:11">
      <c r="K8480" s="373">
        <v>1446982.3852650046</v>
      </c>
    </row>
    <row r="8481" spans="11:11">
      <c r="K8481" s="373">
        <v>-129555.08213511482</v>
      </c>
    </row>
    <row r="8482" spans="11:11">
      <c r="K8482" s="373">
        <v>-530337.92037429148</v>
      </c>
    </row>
    <row r="8483" spans="11:11">
      <c r="K8483" s="373">
        <v>39055.145934507018</v>
      </c>
    </row>
    <row r="8484" spans="11:11">
      <c r="K8484" s="373">
        <v>-138782.36993056582</v>
      </c>
    </row>
    <row r="8485" spans="11:11">
      <c r="K8485" s="373">
        <v>1642501.3724128942</v>
      </c>
    </row>
    <row r="8486" spans="11:11">
      <c r="K8486" s="373">
        <v>-876129.08086216345</v>
      </c>
    </row>
    <row r="8487" spans="11:11">
      <c r="K8487" s="373">
        <v>2078034.2932806413</v>
      </c>
    </row>
    <row r="8488" spans="11:11">
      <c r="K8488" s="373">
        <v>-2049125.909536167</v>
      </c>
    </row>
    <row r="8489" spans="11:11">
      <c r="K8489" s="373">
        <v>2822684.8682900611</v>
      </c>
    </row>
    <row r="8490" spans="11:11">
      <c r="K8490" s="373">
        <v>1983170.2429378217</v>
      </c>
    </row>
    <row r="8491" spans="11:11">
      <c r="K8491" s="373">
        <v>1698765.6544257735</v>
      </c>
    </row>
    <row r="8492" spans="11:11">
      <c r="K8492" s="373">
        <v>404449.76635416225</v>
      </c>
    </row>
    <row r="8493" spans="11:11">
      <c r="K8493" s="373">
        <v>-1185022.1541336379</v>
      </c>
    </row>
    <row r="8494" spans="11:11">
      <c r="K8494" s="373">
        <v>-511540.6724169529</v>
      </c>
    </row>
    <row r="8495" spans="11:11">
      <c r="K8495" s="373">
        <v>-1220170.613522253</v>
      </c>
    </row>
    <row r="8496" spans="11:11">
      <c r="K8496" s="373">
        <v>3243691.8974595144</v>
      </c>
    </row>
    <row r="8497" spans="11:11">
      <c r="K8497" s="373">
        <v>-1071859.7714701833</v>
      </c>
    </row>
    <row r="8498" spans="11:11">
      <c r="K8498" s="373">
        <v>859881.90684961458</v>
      </c>
    </row>
    <row r="8499" spans="11:11">
      <c r="K8499" s="373">
        <v>851964.17459673411</v>
      </c>
    </row>
    <row r="8500" spans="11:11">
      <c r="K8500" s="373">
        <v>1712138.5722940529</v>
      </c>
    </row>
    <row r="8501" spans="11:11">
      <c r="K8501" s="373">
        <v>1752297.6109458578</v>
      </c>
    </row>
    <row r="8502" spans="11:11">
      <c r="K8502" s="373">
        <v>2532517.6125255395</v>
      </c>
    </row>
    <row r="8503" spans="11:11">
      <c r="K8503" s="373">
        <v>27101.140364571474</v>
      </c>
    </row>
    <row r="8504" spans="11:11">
      <c r="K8504" s="373">
        <v>-527051.04196306108</v>
      </c>
    </row>
    <row r="8505" spans="11:11">
      <c r="K8505" s="373">
        <v>-408331.18629659177</v>
      </c>
    </row>
    <row r="8506" spans="11:11">
      <c r="K8506" s="373">
        <v>2615329.9309350494</v>
      </c>
    </row>
    <row r="8507" spans="11:11">
      <c r="K8507" s="373">
        <v>-2140307.0553296292</v>
      </c>
    </row>
    <row r="8508" spans="11:11">
      <c r="K8508" s="373">
        <v>2507801.0384248039</v>
      </c>
    </row>
    <row r="8509" spans="11:11">
      <c r="K8509" s="373">
        <v>939466.1086604225</v>
      </c>
    </row>
    <row r="8510" spans="11:11">
      <c r="K8510" s="373">
        <v>2068011.0245193413</v>
      </c>
    </row>
    <row r="8511" spans="11:11">
      <c r="K8511" s="373">
        <v>-980647.51385534357</v>
      </c>
    </row>
    <row r="8512" spans="11:11">
      <c r="K8512" s="373">
        <v>1053617.4277752361</v>
      </c>
    </row>
    <row r="8513" spans="11:11">
      <c r="K8513" s="373">
        <v>-174621.40638816706</v>
      </c>
    </row>
    <row r="8514" spans="11:11">
      <c r="K8514" s="373">
        <v>382568.18860826595</v>
      </c>
    </row>
    <row r="8515" spans="11:11">
      <c r="K8515" s="373">
        <v>-961646.4502144272</v>
      </c>
    </row>
    <row r="8516" spans="11:11">
      <c r="K8516" s="373">
        <v>-525768.05299109221</v>
      </c>
    </row>
    <row r="8517" spans="11:11">
      <c r="K8517" s="373">
        <v>434160.15276768175</v>
      </c>
    </row>
    <row r="8518" spans="11:11">
      <c r="K8518" s="373">
        <v>-166674.54184563505</v>
      </c>
    </row>
    <row r="8519" spans="11:11">
      <c r="K8519" s="373">
        <v>-1179417.5728656114</v>
      </c>
    </row>
    <row r="8520" spans="11:11">
      <c r="K8520" s="373">
        <v>-1953477.4024480681</v>
      </c>
    </row>
    <row r="8521" spans="11:11">
      <c r="K8521" s="373">
        <v>200634.21616338892</v>
      </c>
    </row>
    <row r="8522" spans="11:11">
      <c r="K8522" s="373">
        <v>243268.30937838391</v>
      </c>
    </row>
    <row r="8523" spans="11:11">
      <c r="K8523" s="373">
        <v>-627078.61760198418</v>
      </c>
    </row>
    <row r="8524" spans="11:11">
      <c r="K8524" s="373">
        <v>406422.07449116698</v>
      </c>
    </row>
    <row r="8525" spans="11:11">
      <c r="K8525" s="373">
        <v>2759935.2494861735</v>
      </c>
    </row>
    <row r="8526" spans="11:11">
      <c r="K8526" s="373">
        <v>2207543.7411980191</v>
      </c>
    </row>
    <row r="8527" spans="11:11">
      <c r="K8527" s="373">
        <v>-779632.32129499956</v>
      </c>
    </row>
    <row r="8528" spans="11:11">
      <c r="K8528" s="373">
        <v>-1328399.507526851</v>
      </c>
    </row>
    <row r="8529" spans="11:11">
      <c r="K8529" s="373">
        <v>622860.94335038331</v>
      </c>
    </row>
    <row r="8530" spans="11:11">
      <c r="K8530" s="373">
        <v>2345440.3762736004</v>
      </c>
    </row>
    <row r="8531" spans="11:11">
      <c r="K8531" s="373">
        <v>2182669.207343298</v>
      </c>
    </row>
    <row r="8532" spans="11:11">
      <c r="K8532" s="373">
        <v>124633.81489171367</v>
      </c>
    </row>
    <row r="8533" spans="11:11">
      <c r="K8533" s="373">
        <v>-2213956.0624496425</v>
      </c>
    </row>
    <row r="8534" spans="11:11">
      <c r="K8534" s="373">
        <v>-441176.02769748145</v>
      </c>
    </row>
    <row r="8535" spans="11:11">
      <c r="K8535" s="373">
        <v>-1640269.5027000324</v>
      </c>
    </row>
    <row r="8536" spans="11:11">
      <c r="K8536" s="373">
        <v>-362783.74597667693</v>
      </c>
    </row>
    <row r="8537" spans="11:11">
      <c r="K8537" s="373">
        <v>979476.25599553785</v>
      </c>
    </row>
    <row r="8538" spans="11:11">
      <c r="K8538" s="373">
        <v>757515.84717930923</v>
      </c>
    </row>
    <row r="8539" spans="11:11">
      <c r="K8539" s="373">
        <v>2651836.0787947383</v>
      </c>
    </row>
    <row r="8540" spans="11:11">
      <c r="K8540" s="373">
        <v>814622.34720748081</v>
      </c>
    </row>
    <row r="8541" spans="11:11">
      <c r="K8541" s="373">
        <v>652378.66889436985</v>
      </c>
    </row>
    <row r="8542" spans="11:11">
      <c r="K8542" s="373">
        <v>1429693.0915272434</v>
      </c>
    </row>
    <row r="8543" spans="11:11">
      <c r="K8543" s="373">
        <v>-1341792.9355794718</v>
      </c>
    </row>
    <row r="8544" spans="11:11">
      <c r="K8544" s="373">
        <v>1686994.6206419372</v>
      </c>
    </row>
    <row r="8545" spans="11:11">
      <c r="K8545" s="373">
        <v>-743133.64422578563</v>
      </c>
    </row>
    <row r="8546" spans="11:11">
      <c r="K8546" s="373">
        <v>-690937.64196037967</v>
      </c>
    </row>
    <row r="8547" spans="11:11">
      <c r="K8547" s="373">
        <v>2512432.1846458521</v>
      </c>
    </row>
    <row r="8548" spans="11:11">
      <c r="K8548" s="373">
        <v>-2613236.9586979402</v>
      </c>
    </row>
    <row r="8549" spans="11:11">
      <c r="K8549" s="373">
        <v>-285092.97107729595</v>
      </c>
    </row>
    <row r="8550" spans="11:11">
      <c r="K8550" s="373">
        <v>2742397.7031950029</v>
      </c>
    </row>
    <row r="8551" spans="11:11">
      <c r="K8551" s="373">
        <v>-494291.18489009631</v>
      </c>
    </row>
    <row r="8552" spans="11:11">
      <c r="K8552" s="373">
        <v>76290.293445878662</v>
      </c>
    </row>
    <row r="8553" spans="11:11">
      <c r="K8553" s="373">
        <v>1328646.0978565665</v>
      </c>
    </row>
    <row r="8554" spans="11:11">
      <c r="K8554" s="373">
        <v>-742437.06311541912</v>
      </c>
    </row>
    <row r="8555" spans="11:11">
      <c r="K8555" s="373">
        <v>-566269.39894439187</v>
      </c>
    </row>
    <row r="8556" spans="11:11">
      <c r="K8556" s="373">
        <v>-383358.41603988223</v>
      </c>
    </row>
    <row r="8557" spans="11:11">
      <c r="K8557" s="373">
        <v>1738299.5722635558</v>
      </c>
    </row>
    <row r="8558" spans="11:11">
      <c r="K8558" s="373">
        <v>1931449.5149527478</v>
      </c>
    </row>
    <row r="8559" spans="11:11">
      <c r="K8559" s="373">
        <v>-297028.03767611203</v>
      </c>
    </row>
    <row r="8560" spans="11:11">
      <c r="K8560" s="373">
        <v>908938.33331707376</v>
      </c>
    </row>
    <row r="8561" spans="11:11">
      <c r="K8561" s="373">
        <v>2650421.9451110531</v>
      </c>
    </row>
    <row r="8562" spans="11:11">
      <c r="K8562" s="373">
        <v>-736006.81630736904</v>
      </c>
    </row>
    <row r="8563" spans="11:11">
      <c r="K8563" s="373">
        <v>2389459.4043417368</v>
      </c>
    </row>
    <row r="8564" spans="11:11">
      <c r="K8564" s="373">
        <v>-1970465.7599091288</v>
      </c>
    </row>
    <row r="8565" spans="11:11">
      <c r="K8565" s="373">
        <v>-1050039.380015786</v>
      </c>
    </row>
    <row r="8566" spans="11:11">
      <c r="K8566" s="373">
        <v>2735060.85048253</v>
      </c>
    </row>
    <row r="8567" spans="11:11">
      <c r="K8567" s="373">
        <v>2265617.2878033509</v>
      </c>
    </row>
    <row r="8568" spans="11:11">
      <c r="K8568" s="373">
        <v>3039389.0860766331</v>
      </c>
    </row>
    <row r="8569" spans="11:11">
      <c r="K8569" s="373">
        <v>3312196.9379141517</v>
      </c>
    </row>
    <row r="8570" spans="11:11">
      <c r="K8570" s="373">
        <v>2809333.8168689515</v>
      </c>
    </row>
    <row r="8571" spans="11:11">
      <c r="K8571" s="373">
        <v>3005502.0019822037</v>
      </c>
    </row>
    <row r="8572" spans="11:11">
      <c r="K8572" s="373">
        <v>3035596.3811961068</v>
      </c>
    </row>
    <row r="8573" spans="11:11">
      <c r="K8573" s="373">
        <v>789469.36816638405</v>
      </c>
    </row>
    <row r="8574" spans="11:11">
      <c r="K8574" s="373">
        <v>2514579.6479923762</v>
      </c>
    </row>
    <row r="8575" spans="11:11">
      <c r="K8575" s="373">
        <v>-359802.39831151115</v>
      </c>
    </row>
    <row r="8576" spans="11:11">
      <c r="K8576" s="373">
        <v>125914.41195835941</v>
      </c>
    </row>
    <row r="8577" spans="11:11">
      <c r="K8577" s="373">
        <v>1924807.0035009284</v>
      </c>
    </row>
    <row r="8578" spans="11:11">
      <c r="K8578" s="373">
        <v>-1690032.1587395826</v>
      </c>
    </row>
    <row r="8579" spans="11:11">
      <c r="K8579" s="373">
        <v>-772714.93732686562</v>
      </c>
    </row>
    <row r="8580" spans="11:11">
      <c r="K8580" s="373">
        <v>544639.70950004947</v>
      </c>
    </row>
    <row r="8581" spans="11:11">
      <c r="K8581" s="373">
        <v>3702378.1519866949</v>
      </c>
    </row>
    <row r="8582" spans="11:11">
      <c r="K8582" s="373">
        <v>-521689.88251157105</v>
      </c>
    </row>
    <row r="8583" spans="11:11">
      <c r="K8583" s="373">
        <v>-296426.11854599486</v>
      </c>
    </row>
    <row r="8584" spans="11:11">
      <c r="K8584" s="373">
        <v>-213440.62951982417</v>
      </c>
    </row>
    <row r="8585" spans="11:11">
      <c r="K8585" s="373">
        <v>-2061813.6118245851</v>
      </c>
    </row>
    <row r="8586" spans="11:11">
      <c r="K8586" s="373">
        <v>-1078704.9850391231</v>
      </c>
    </row>
    <row r="8587" spans="11:11">
      <c r="K8587" s="373">
        <v>463641.81284093671</v>
      </c>
    </row>
    <row r="8588" spans="11:11">
      <c r="K8588" s="373">
        <v>1202560.0956327177</v>
      </c>
    </row>
    <row r="8589" spans="11:11">
      <c r="K8589" s="373">
        <v>-381390.42713729572</v>
      </c>
    </row>
    <row r="8590" spans="11:11">
      <c r="K8590" s="373">
        <v>2820060.3865104876</v>
      </c>
    </row>
    <row r="8591" spans="11:11">
      <c r="K8591" s="373">
        <v>3449819.7338424353</v>
      </c>
    </row>
    <row r="8592" spans="11:11">
      <c r="K8592" s="373">
        <v>129198.29989624931</v>
      </c>
    </row>
    <row r="8593" spans="11:11">
      <c r="K8593" s="373">
        <v>2636131.8280141354</v>
      </c>
    </row>
    <row r="8594" spans="11:11">
      <c r="K8594" s="373">
        <v>2066240.6645957802</v>
      </c>
    </row>
    <row r="8595" spans="11:11">
      <c r="K8595" s="373">
        <v>1651614.3437820754</v>
      </c>
    </row>
    <row r="8596" spans="11:11">
      <c r="K8596" s="373">
        <v>-869785.52808031789</v>
      </c>
    </row>
    <row r="8597" spans="11:11">
      <c r="K8597" s="373">
        <v>-377132.13052245113</v>
      </c>
    </row>
    <row r="8598" spans="11:11">
      <c r="K8598" s="373">
        <v>128019.41382411541</v>
      </c>
    </row>
    <row r="8599" spans="11:11">
      <c r="K8599" s="373">
        <v>3347609.4166751662</v>
      </c>
    </row>
    <row r="8600" spans="11:11">
      <c r="K8600" s="373">
        <v>622481.24307462038</v>
      </c>
    </row>
    <row r="8601" spans="11:11">
      <c r="K8601" s="373">
        <v>1014564.0350837929</v>
      </c>
    </row>
    <row r="8602" spans="11:11">
      <c r="K8602" s="373">
        <v>2842647.1192821888</v>
      </c>
    </row>
    <row r="8603" spans="11:11">
      <c r="K8603" s="373">
        <v>2575356.1236747233</v>
      </c>
    </row>
    <row r="8604" spans="11:11">
      <c r="K8604" s="373">
        <v>-154652.93499534484</v>
      </c>
    </row>
    <row r="8605" spans="11:11">
      <c r="K8605" s="373">
        <v>-349127.14569224045</v>
      </c>
    </row>
    <row r="8606" spans="11:11">
      <c r="K8606" s="373">
        <v>837099.76087469631</v>
      </c>
    </row>
    <row r="8607" spans="11:11">
      <c r="K8607" s="373">
        <v>520536.16830766737</v>
      </c>
    </row>
    <row r="8608" spans="11:11">
      <c r="K8608" s="373">
        <v>-360966.8816937888</v>
      </c>
    </row>
    <row r="8609" spans="11:11">
      <c r="K8609" s="373">
        <v>-767656.05842086498</v>
      </c>
    </row>
    <row r="8610" spans="11:11">
      <c r="K8610" s="373">
        <v>3180393.2000822164</v>
      </c>
    </row>
    <row r="8611" spans="11:11">
      <c r="K8611" s="373">
        <v>1785076.7288067134</v>
      </c>
    </row>
    <row r="8612" spans="11:11">
      <c r="K8612" s="373">
        <v>3726426.5615117578</v>
      </c>
    </row>
    <row r="8613" spans="11:11">
      <c r="K8613" s="373">
        <v>2791422.9246494165</v>
      </c>
    </row>
    <row r="8614" spans="11:11">
      <c r="K8614" s="373">
        <v>-1252641.4302317151</v>
      </c>
    </row>
    <row r="8615" spans="11:11">
      <c r="K8615" s="373">
        <v>285585.32920447108</v>
      </c>
    </row>
    <row r="8616" spans="11:11">
      <c r="K8616" s="373">
        <v>118975.17859216291</v>
      </c>
    </row>
    <row r="8617" spans="11:11">
      <c r="K8617" s="373">
        <v>-1412468.4724538906</v>
      </c>
    </row>
    <row r="8618" spans="11:11">
      <c r="K8618" s="373">
        <v>-1313880.9601248321</v>
      </c>
    </row>
    <row r="8619" spans="11:11">
      <c r="K8619" s="373">
        <v>-1041515.5379559319</v>
      </c>
    </row>
    <row r="8620" spans="11:11">
      <c r="K8620" s="373">
        <v>1515586.0887878931</v>
      </c>
    </row>
    <row r="8621" spans="11:11">
      <c r="K8621" s="373">
        <v>-2178392.1777799544</v>
      </c>
    </row>
    <row r="8622" spans="11:11">
      <c r="K8622" s="373">
        <v>-1187950.2549523301</v>
      </c>
    </row>
    <row r="8623" spans="11:11">
      <c r="K8623" s="373">
        <v>-350067.79517829651</v>
      </c>
    </row>
    <row r="8624" spans="11:11">
      <c r="K8624" s="373">
        <v>1821024.2599804581</v>
      </c>
    </row>
    <row r="8625" spans="11:11">
      <c r="K8625" s="373">
        <v>-229813.12102600373</v>
      </c>
    </row>
    <row r="8626" spans="11:11">
      <c r="K8626" s="373">
        <v>-1214423.1529458012</v>
      </c>
    </row>
    <row r="8627" spans="11:11">
      <c r="K8627" s="373">
        <v>-1411623.6987779313</v>
      </c>
    </row>
    <row r="8628" spans="11:11">
      <c r="K8628" s="373">
        <v>1129069.02192139</v>
      </c>
    </row>
    <row r="8629" spans="11:11">
      <c r="K8629" s="373">
        <v>2040270.8544277039</v>
      </c>
    </row>
    <row r="8630" spans="11:11">
      <c r="K8630" s="373">
        <v>-474670.46419446869</v>
      </c>
    </row>
    <row r="8631" spans="11:11">
      <c r="K8631" s="373">
        <v>-1347057.5148900002</v>
      </c>
    </row>
    <row r="8632" spans="11:11">
      <c r="K8632" s="373">
        <v>-1576996.9285072056</v>
      </c>
    </row>
    <row r="8633" spans="11:11">
      <c r="K8633" s="373">
        <v>499891.14949651225</v>
      </c>
    </row>
    <row r="8634" spans="11:11">
      <c r="K8634" s="373">
        <v>2530388.9491053876</v>
      </c>
    </row>
    <row r="8635" spans="11:11">
      <c r="K8635" s="373">
        <v>558863.94584081951</v>
      </c>
    </row>
    <row r="8636" spans="11:11">
      <c r="K8636" s="373">
        <v>-64139.795922896359</v>
      </c>
    </row>
    <row r="8637" spans="11:11">
      <c r="K8637" s="373">
        <v>2316355.9276132025</v>
      </c>
    </row>
    <row r="8638" spans="11:11">
      <c r="K8638" s="373">
        <v>2249372.9401601488</v>
      </c>
    </row>
    <row r="8639" spans="11:11">
      <c r="K8639" s="373">
        <v>-1794311.8851555788</v>
      </c>
    </row>
    <row r="8640" spans="11:11">
      <c r="K8640" s="373">
        <v>-1031185.9802588314</v>
      </c>
    </row>
    <row r="8641" spans="11:11">
      <c r="K8641" s="373">
        <v>-1503812.7652944981</v>
      </c>
    </row>
    <row r="8642" spans="11:11">
      <c r="K8642" s="373">
        <v>1473019.8229551369</v>
      </c>
    </row>
    <row r="8643" spans="11:11">
      <c r="K8643" s="373">
        <v>3416261.3540351633</v>
      </c>
    </row>
    <row r="8644" spans="11:11">
      <c r="K8644" s="373">
        <v>84207.307018392021</v>
      </c>
    </row>
    <row r="8645" spans="11:11">
      <c r="K8645" s="373">
        <v>-1431457.5363203753</v>
      </c>
    </row>
    <row r="8646" spans="11:11">
      <c r="K8646" s="373">
        <v>2084206.0580602523</v>
      </c>
    </row>
    <row r="8647" spans="11:11">
      <c r="K8647" s="373">
        <v>-1271150.2686735122</v>
      </c>
    </row>
    <row r="8648" spans="11:11">
      <c r="K8648" s="373">
        <v>3599836.2671794659</v>
      </c>
    </row>
    <row r="8649" spans="11:11">
      <c r="K8649" s="373">
        <v>271707.98656597431</v>
      </c>
    </row>
    <row r="8650" spans="11:11">
      <c r="K8650" s="373">
        <v>-419900.38554048003</v>
      </c>
    </row>
    <row r="8651" spans="11:11">
      <c r="K8651" s="373">
        <v>333364.47656929889</v>
      </c>
    </row>
    <row r="8652" spans="11:11">
      <c r="K8652" s="373">
        <v>1496784.140023093</v>
      </c>
    </row>
    <row r="8653" spans="11:11">
      <c r="K8653" s="373">
        <v>-389866.25531991711</v>
      </c>
    </row>
    <row r="8654" spans="11:11">
      <c r="K8654" s="373">
        <v>1036647.3659283461</v>
      </c>
    </row>
    <row r="8655" spans="11:11">
      <c r="K8655" s="373">
        <v>159729.79280629428</v>
      </c>
    </row>
    <row r="8656" spans="11:11">
      <c r="K8656" s="373">
        <v>325381.6176883888</v>
      </c>
    </row>
    <row r="8657" spans="11:11">
      <c r="K8657" s="373">
        <v>-617449.6884447739</v>
      </c>
    </row>
    <row r="8658" spans="11:11">
      <c r="K8658" s="373">
        <v>-504797.89352419158</v>
      </c>
    </row>
    <row r="8659" spans="11:11">
      <c r="K8659" s="373">
        <v>2042530.7629588784</v>
      </c>
    </row>
    <row r="8660" spans="11:11">
      <c r="K8660" s="373">
        <v>-1529964.1740376067</v>
      </c>
    </row>
    <row r="8661" spans="11:11">
      <c r="K8661" s="373">
        <v>-856192.42037274048</v>
      </c>
    </row>
    <row r="8662" spans="11:11">
      <c r="K8662" s="373">
        <v>866766.62496598554</v>
      </c>
    </row>
    <row r="8663" spans="11:11">
      <c r="K8663" s="373">
        <v>-1087580.7415038119</v>
      </c>
    </row>
    <row r="8664" spans="11:11">
      <c r="K8664" s="373">
        <v>-329731.15676346864</v>
      </c>
    </row>
    <row r="8665" spans="11:11">
      <c r="K8665" s="373">
        <v>1560609.0328702678</v>
      </c>
    </row>
    <row r="8666" spans="11:11">
      <c r="K8666" s="373">
        <v>1213149.8622110246</v>
      </c>
    </row>
    <row r="8667" spans="11:11">
      <c r="K8667" s="373">
        <v>401831.93451257166</v>
      </c>
    </row>
    <row r="8668" spans="11:11">
      <c r="K8668" s="373">
        <v>1935666.8556750531</v>
      </c>
    </row>
    <row r="8669" spans="11:11">
      <c r="K8669" s="373">
        <v>3326132.2636558861</v>
      </c>
    </row>
    <row r="8670" spans="11:11">
      <c r="K8670" s="373">
        <v>-351525.98756955238</v>
      </c>
    </row>
    <row r="8671" spans="11:11">
      <c r="K8671" s="373">
        <v>2979979.2840184839</v>
      </c>
    </row>
    <row r="8672" spans="11:11">
      <c r="K8672" s="373">
        <v>3628437.1465168167</v>
      </c>
    </row>
    <row r="8673" spans="11:11">
      <c r="K8673" s="373">
        <v>-37885.490709138103</v>
      </c>
    </row>
    <row r="8674" spans="11:11">
      <c r="K8674" s="373">
        <v>604158.86774905561</v>
      </c>
    </row>
    <row r="8675" spans="11:11">
      <c r="K8675" s="373">
        <v>2089439.5210136569</v>
      </c>
    </row>
    <row r="8676" spans="11:11">
      <c r="K8676" s="373">
        <v>1046884.6648950751</v>
      </c>
    </row>
    <row r="8677" spans="11:11">
      <c r="K8677" s="373">
        <v>1427680.4116794744</v>
      </c>
    </row>
    <row r="8678" spans="11:11">
      <c r="K8678" s="373">
        <v>1494863.1427282908</v>
      </c>
    </row>
    <row r="8679" spans="11:11">
      <c r="K8679" s="373">
        <v>-520429.49699508445</v>
      </c>
    </row>
    <row r="8680" spans="11:11">
      <c r="K8680" s="373">
        <v>181821.61165453098</v>
      </c>
    </row>
    <row r="8681" spans="11:11">
      <c r="K8681" s="373">
        <v>2536621.2150931787</v>
      </c>
    </row>
    <row r="8682" spans="11:11">
      <c r="K8682" s="373">
        <v>4143117.1361530274</v>
      </c>
    </row>
    <row r="8683" spans="11:11">
      <c r="K8683" s="373">
        <v>-22378.284818965243</v>
      </c>
    </row>
    <row r="8684" spans="11:11">
      <c r="K8684" s="373">
        <v>2323996.4398706984</v>
      </c>
    </row>
    <row r="8685" spans="11:11">
      <c r="K8685" s="373">
        <v>1840240.9763460739</v>
      </c>
    </row>
    <row r="8686" spans="11:11">
      <c r="K8686" s="373">
        <v>3309762.2025234411</v>
      </c>
    </row>
    <row r="8687" spans="11:11">
      <c r="K8687" s="373">
        <v>1779772.4658904893</v>
      </c>
    </row>
    <row r="8688" spans="11:11">
      <c r="K8688" s="373">
        <v>270357.75327775697</v>
      </c>
    </row>
    <row r="8689" spans="11:11">
      <c r="K8689" s="373">
        <v>-578489.73156001093</v>
      </c>
    </row>
    <row r="8690" spans="11:11">
      <c r="K8690" s="373">
        <v>115510.7467535527</v>
      </c>
    </row>
    <row r="8691" spans="11:11">
      <c r="K8691" s="373">
        <v>-102117.49477338325</v>
      </c>
    </row>
    <row r="8692" spans="11:11">
      <c r="K8692" s="373">
        <v>-1057570.1948958058</v>
      </c>
    </row>
    <row r="8693" spans="11:11">
      <c r="K8693" s="373">
        <v>3191469.5637192186</v>
      </c>
    </row>
    <row r="8694" spans="11:11">
      <c r="K8694" s="373">
        <v>-308097.08104571817</v>
      </c>
    </row>
    <row r="8695" spans="11:11">
      <c r="K8695" s="373">
        <v>-1596245.6405381956</v>
      </c>
    </row>
    <row r="8696" spans="11:11">
      <c r="K8696" s="373">
        <v>1368364.1776012799</v>
      </c>
    </row>
    <row r="8697" spans="11:11">
      <c r="K8697" s="373">
        <v>1897864.3241250433</v>
      </c>
    </row>
    <row r="8698" spans="11:11">
      <c r="K8698" s="373">
        <v>4567755.5785791641</v>
      </c>
    </row>
    <row r="8699" spans="11:11">
      <c r="K8699" s="373">
        <v>414583.27053368487</v>
      </c>
    </row>
    <row r="8700" spans="11:11">
      <c r="K8700" s="373">
        <v>530343.13456810336</v>
      </c>
    </row>
    <row r="8701" spans="11:11">
      <c r="K8701" s="373">
        <v>2255229.4471438322</v>
      </c>
    </row>
    <row r="8702" spans="11:11">
      <c r="K8702" s="373">
        <v>-332384.47905103816</v>
      </c>
    </row>
    <row r="8703" spans="11:11">
      <c r="K8703" s="373">
        <v>303195.659684313</v>
      </c>
    </row>
    <row r="8704" spans="11:11">
      <c r="K8704" s="373">
        <v>587321.40335360891</v>
      </c>
    </row>
    <row r="8705" spans="11:11">
      <c r="K8705" s="373">
        <v>1502676.5814901867</v>
      </c>
    </row>
    <row r="8706" spans="11:11">
      <c r="K8706" s="373">
        <v>1646598.2992320422</v>
      </c>
    </row>
    <row r="8707" spans="11:11">
      <c r="K8707" s="373">
        <v>1168007.4796333376</v>
      </c>
    </row>
    <row r="8708" spans="11:11">
      <c r="K8708" s="373">
        <v>439200.73814747762</v>
      </c>
    </row>
    <row r="8709" spans="11:11">
      <c r="K8709" s="373">
        <v>1946179.9713479474</v>
      </c>
    </row>
    <row r="8710" spans="11:11">
      <c r="K8710" s="373">
        <v>1267277.0727138396</v>
      </c>
    </row>
    <row r="8711" spans="11:11">
      <c r="K8711" s="373">
        <v>738979.95690206508</v>
      </c>
    </row>
    <row r="8712" spans="11:11">
      <c r="K8712" s="373">
        <v>1340040.4637095688</v>
      </c>
    </row>
    <row r="8713" spans="11:11">
      <c r="K8713" s="373">
        <v>1677780.4285800161</v>
      </c>
    </row>
    <row r="8714" spans="11:11">
      <c r="K8714" s="373">
        <v>2137764.962314656</v>
      </c>
    </row>
    <row r="8715" spans="11:11">
      <c r="K8715" s="373">
        <v>1980423.8962720314</v>
      </c>
    </row>
    <row r="8716" spans="11:11">
      <c r="K8716" s="373">
        <v>216284.53324862104</v>
      </c>
    </row>
    <row r="8717" spans="11:11">
      <c r="K8717" s="373">
        <v>1289060.5093319861</v>
      </c>
    </row>
    <row r="8718" spans="11:11">
      <c r="K8718" s="373">
        <v>1709052.0412521099</v>
      </c>
    </row>
    <row r="8719" spans="11:11">
      <c r="K8719" s="373">
        <v>-1426622.0402398759</v>
      </c>
    </row>
    <row r="8720" spans="11:11">
      <c r="K8720" s="373">
        <v>-1271566.7809088775</v>
      </c>
    </row>
    <row r="8721" spans="11:11">
      <c r="K8721" s="373">
        <v>3740610.1374077126</v>
      </c>
    </row>
    <row r="8722" spans="11:11">
      <c r="K8722" s="373">
        <v>2850643.930769165</v>
      </c>
    </row>
    <row r="8723" spans="11:11">
      <c r="K8723" s="373">
        <v>-589786.76602982963</v>
      </c>
    </row>
    <row r="8724" spans="11:11">
      <c r="K8724" s="373">
        <v>-1788018.5090782219</v>
      </c>
    </row>
    <row r="8725" spans="11:11">
      <c r="K8725" s="373">
        <v>3050709.3516887939</v>
      </c>
    </row>
    <row r="8726" spans="11:11">
      <c r="K8726" s="373">
        <v>-542055.81760501547</v>
      </c>
    </row>
    <row r="8727" spans="11:11">
      <c r="K8727" s="373">
        <v>445282.39495537896</v>
      </c>
    </row>
    <row r="8728" spans="11:11">
      <c r="K8728" s="373">
        <v>360727.44089875021</v>
      </c>
    </row>
    <row r="8729" spans="11:11">
      <c r="K8729" s="373">
        <v>1896920.7876509146</v>
      </c>
    </row>
    <row r="8730" spans="11:11">
      <c r="K8730" s="373">
        <v>780484.19696729933</v>
      </c>
    </row>
    <row r="8731" spans="11:11">
      <c r="K8731" s="373">
        <v>1911166.1786242274</v>
      </c>
    </row>
    <row r="8732" spans="11:11">
      <c r="K8732" s="373">
        <v>-1381504.3067059626</v>
      </c>
    </row>
    <row r="8733" spans="11:11">
      <c r="K8733" s="373">
        <v>2616159.8297977159</v>
      </c>
    </row>
    <row r="8734" spans="11:11">
      <c r="K8734" s="373">
        <v>1953203.8368122068</v>
      </c>
    </row>
    <row r="8735" spans="11:11">
      <c r="K8735" s="373">
        <v>1788356.1575618696</v>
      </c>
    </row>
    <row r="8736" spans="11:11">
      <c r="K8736" s="373">
        <v>3097223.6009467654</v>
      </c>
    </row>
    <row r="8737" spans="11:11">
      <c r="K8737" s="373">
        <v>100215.40671691182</v>
      </c>
    </row>
    <row r="8738" spans="11:11">
      <c r="K8738" s="373">
        <v>-1771862.2325729721</v>
      </c>
    </row>
    <row r="8739" spans="11:11">
      <c r="K8739" s="373">
        <v>1380820.646028721</v>
      </c>
    </row>
    <row r="8740" spans="11:11">
      <c r="K8740" s="373">
        <v>561371.53344636387</v>
      </c>
    </row>
    <row r="8741" spans="11:11">
      <c r="K8741" s="373">
        <v>-2942098.2540380387</v>
      </c>
    </row>
    <row r="8742" spans="11:11">
      <c r="K8742" s="373">
        <v>-274235.28358226013</v>
      </c>
    </row>
    <row r="8743" spans="11:11">
      <c r="K8743" s="373">
        <v>-660316.26328802598</v>
      </c>
    </row>
    <row r="8744" spans="11:11">
      <c r="K8744" s="373">
        <v>1144924.3700244303</v>
      </c>
    </row>
    <row r="8745" spans="11:11">
      <c r="K8745" s="373">
        <v>-1606131.6732271311</v>
      </c>
    </row>
    <row r="8746" spans="11:11">
      <c r="K8746" s="373">
        <v>509449.91262958269</v>
      </c>
    </row>
    <row r="8747" spans="11:11">
      <c r="K8747" s="373">
        <v>1669203.7249349838</v>
      </c>
    </row>
    <row r="8748" spans="11:11">
      <c r="K8748" s="373">
        <v>1681458.9109130695</v>
      </c>
    </row>
    <row r="8749" spans="11:11">
      <c r="K8749" s="373">
        <v>732573.97560903034</v>
      </c>
    </row>
    <row r="8750" spans="11:11">
      <c r="K8750" s="373">
        <v>784554.70243281987</v>
      </c>
    </row>
    <row r="8751" spans="11:11">
      <c r="K8751" s="373">
        <v>1834071.8583180953</v>
      </c>
    </row>
    <row r="8752" spans="11:11">
      <c r="K8752" s="373">
        <v>-597366.49457193364</v>
      </c>
    </row>
    <row r="8753" spans="11:11">
      <c r="K8753" s="373">
        <v>2802364.9494924797</v>
      </c>
    </row>
    <row r="8754" spans="11:11">
      <c r="K8754" s="373">
        <v>-642089.2740096685</v>
      </c>
    </row>
    <row r="8755" spans="11:11">
      <c r="K8755" s="373">
        <v>2874749.6329064434</v>
      </c>
    </row>
    <row r="8756" spans="11:11">
      <c r="K8756" s="373">
        <v>1127178.6959920076</v>
      </c>
    </row>
    <row r="8757" spans="11:11">
      <c r="K8757" s="373">
        <v>1565281.2790225518</v>
      </c>
    </row>
    <row r="8758" spans="11:11">
      <c r="K8758" s="373">
        <v>3111236.9071474159</v>
      </c>
    </row>
    <row r="8759" spans="11:11">
      <c r="K8759" s="373">
        <v>1114096.9355518112</v>
      </c>
    </row>
    <row r="8760" spans="11:11">
      <c r="K8760" s="373">
        <v>-46789.887810243526</v>
      </c>
    </row>
    <row r="8761" spans="11:11">
      <c r="K8761" s="373">
        <v>625613.35684907506</v>
      </c>
    </row>
    <row r="8762" spans="11:11">
      <c r="K8762" s="373">
        <v>-412398.24248769856</v>
      </c>
    </row>
    <row r="8763" spans="11:11">
      <c r="K8763" s="373">
        <v>-285114.06181953079</v>
      </c>
    </row>
    <row r="8764" spans="11:11">
      <c r="K8764" s="373">
        <v>-296525.13131327718</v>
      </c>
    </row>
    <row r="8765" spans="11:11">
      <c r="K8765" s="373">
        <v>-398804.05718381074</v>
      </c>
    </row>
    <row r="8766" spans="11:11">
      <c r="K8766" s="373">
        <v>2753286.8945189789</v>
      </c>
    </row>
    <row r="8767" spans="11:11">
      <c r="K8767" s="373">
        <v>1212857.2228718924</v>
      </c>
    </row>
    <row r="8768" spans="11:11">
      <c r="K8768" s="373">
        <v>309077.38090934977</v>
      </c>
    </row>
    <row r="8769" spans="11:11">
      <c r="K8769" s="373">
        <v>2455000.7714870088</v>
      </c>
    </row>
    <row r="8770" spans="11:11">
      <c r="K8770" s="373">
        <v>2229721.365242782</v>
      </c>
    </row>
    <row r="8771" spans="11:11">
      <c r="K8771" s="373">
        <v>995478.08416194166</v>
      </c>
    </row>
    <row r="8772" spans="11:11">
      <c r="K8772" s="373">
        <v>-566808.35119727475</v>
      </c>
    </row>
    <row r="8773" spans="11:11">
      <c r="K8773" s="373">
        <v>33747.657718589297</v>
      </c>
    </row>
    <row r="8774" spans="11:11">
      <c r="K8774" s="373">
        <v>2135067.6754944464</v>
      </c>
    </row>
    <row r="8775" spans="11:11">
      <c r="K8775" s="373">
        <v>-465154.75943885557</v>
      </c>
    </row>
    <row r="8776" spans="11:11">
      <c r="K8776" s="373">
        <v>827363.18814272643</v>
      </c>
    </row>
    <row r="8777" spans="11:11">
      <c r="K8777" s="373">
        <v>253886.41404649243</v>
      </c>
    </row>
    <row r="8778" spans="11:11">
      <c r="K8778" s="373">
        <v>2911164.5501758577</v>
      </c>
    </row>
    <row r="8779" spans="11:11">
      <c r="K8779" s="373">
        <v>839635.27608763776</v>
      </c>
    </row>
    <row r="8780" spans="11:11">
      <c r="K8780" s="373">
        <v>2069569.502511529</v>
      </c>
    </row>
    <row r="8781" spans="11:11">
      <c r="K8781" s="373">
        <v>1658899.8386512834</v>
      </c>
    </row>
    <row r="8782" spans="11:11">
      <c r="K8782" s="373">
        <v>734758.1713456742</v>
      </c>
    </row>
    <row r="8783" spans="11:11">
      <c r="K8783" s="373">
        <v>4814814.5967516853</v>
      </c>
    </row>
    <row r="8784" spans="11:11">
      <c r="K8784" s="373">
        <v>2998161.9854279868</v>
      </c>
    </row>
    <row r="8785" spans="11:11">
      <c r="K8785" s="373">
        <v>2207447.2756219646</v>
      </c>
    </row>
    <row r="8786" spans="11:11">
      <c r="K8786" s="373">
        <v>-93079.858706989093</v>
      </c>
    </row>
    <row r="8787" spans="11:11">
      <c r="K8787" s="373">
        <v>1918746.5113373704</v>
      </c>
    </row>
    <row r="8788" spans="11:11">
      <c r="K8788" s="373">
        <v>-591225.91720634932</v>
      </c>
    </row>
    <row r="8789" spans="11:11">
      <c r="K8789" s="373">
        <v>-1992613.0856369007</v>
      </c>
    </row>
    <row r="8790" spans="11:11">
      <c r="K8790" s="373">
        <v>794075.81584643363</v>
      </c>
    </row>
    <row r="8791" spans="11:11">
      <c r="K8791" s="373">
        <v>899350.71417975076</v>
      </c>
    </row>
    <row r="8792" spans="11:11">
      <c r="K8792" s="373">
        <v>1701573.8708120848</v>
      </c>
    </row>
    <row r="8793" spans="11:11">
      <c r="K8793" s="373">
        <v>631128.60899393237</v>
      </c>
    </row>
    <row r="8794" spans="11:11">
      <c r="K8794" s="373">
        <v>-1194549.0622972748</v>
      </c>
    </row>
    <row r="8795" spans="11:11">
      <c r="K8795" s="373">
        <v>2293634.9199897554</v>
      </c>
    </row>
    <row r="8796" spans="11:11">
      <c r="K8796" s="373">
        <v>-368041.28198884497</v>
      </c>
    </row>
    <row r="8797" spans="11:11">
      <c r="K8797" s="373">
        <v>-656312.7016368364</v>
      </c>
    </row>
    <row r="8798" spans="11:11">
      <c r="K8798" s="373">
        <v>-856423.12303336384</v>
      </c>
    </row>
    <row r="8799" spans="11:11">
      <c r="K8799" s="373">
        <v>2068900.9529349443</v>
      </c>
    </row>
    <row r="8800" spans="11:11">
      <c r="K8800" s="373">
        <v>4291563.955023963</v>
      </c>
    </row>
    <row r="8801" spans="11:11">
      <c r="K8801" s="373">
        <v>-633193.67658618337</v>
      </c>
    </row>
    <row r="8802" spans="11:11">
      <c r="K8802" s="373">
        <v>1617559.546549218</v>
      </c>
    </row>
    <row r="8803" spans="11:11">
      <c r="K8803" s="373">
        <v>608509.5558913236</v>
      </c>
    </row>
    <row r="8804" spans="11:11">
      <c r="K8804" s="373">
        <v>-1449597.2514510993</v>
      </c>
    </row>
    <row r="8805" spans="11:11">
      <c r="K8805" s="373">
        <v>853671.68256186345</v>
      </c>
    </row>
    <row r="8806" spans="11:11">
      <c r="K8806" s="373">
        <v>1894584.3259078979</v>
      </c>
    </row>
    <row r="8807" spans="11:11">
      <c r="K8807" s="373">
        <v>-1393685.497477538</v>
      </c>
    </row>
    <row r="8808" spans="11:11">
      <c r="K8808" s="373">
        <v>3059677.5775359767</v>
      </c>
    </row>
    <row r="8809" spans="11:11">
      <c r="K8809" s="373">
        <v>1471986.1403931913</v>
      </c>
    </row>
    <row r="8810" spans="11:11">
      <c r="K8810" s="373">
        <v>-257365.7650904702</v>
      </c>
    </row>
    <row r="8811" spans="11:11">
      <c r="K8811" s="373">
        <v>-665721.29479589802</v>
      </c>
    </row>
    <row r="8812" spans="11:11">
      <c r="K8812" s="373">
        <v>-335129.80599915772</v>
      </c>
    </row>
    <row r="8813" spans="11:11">
      <c r="K8813" s="373">
        <v>3320641.2436388871</v>
      </c>
    </row>
    <row r="8814" spans="11:11">
      <c r="K8814" s="373">
        <v>775043.15447350987</v>
      </c>
    </row>
    <row r="8815" spans="11:11">
      <c r="K8815" s="373">
        <v>-1038842.5062030895</v>
      </c>
    </row>
    <row r="8816" spans="11:11">
      <c r="K8816" s="373">
        <v>-813967.40093743452</v>
      </c>
    </row>
    <row r="8817" spans="11:11">
      <c r="K8817" s="373">
        <v>3091491.1954960153</v>
      </c>
    </row>
    <row r="8818" spans="11:11">
      <c r="K8818" s="373">
        <v>-325931.58561960305</v>
      </c>
    </row>
    <row r="8819" spans="11:11">
      <c r="K8819" s="373">
        <v>-531164.036294444</v>
      </c>
    </row>
    <row r="8820" spans="11:11">
      <c r="K8820" s="373">
        <v>-627110.4241899068</v>
      </c>
    </row>
    <row r="8821" spans="11:11">
      <c r="K8821" s="373">
        <v>822516.66513625695</v>
      </c>
    </row>
    <row r="8822" spans="11:11">
      <c r="K8822" s="373">
        <v>324913.38170423615</v>
      </c>
    </row>
    <row r="8823" spans="11:11">
      <c r="K8823" s="373">
        <v>515386.49491316243</v>
      </c>
    </row>
    <row r="8824" spans="11:11">
      <c r="K8824" s="373">
        <v>705268.68251924193</v>
      </c>
    </row>
    <row r="8825" spans="11:11">
      <c r="K8825" s="373">
        <v>-575486.75612468435</v>
      </c>
    </row>
    <row r="8826" spans="11:11">
      <c r="K8826" s="373">
        <v>-1092372.1850603726</v>
      </c>
    </row>
    <row r="8827" spans="11:11">
      <c r="K8827" s="373">
        <v>627878.27621320053</v>
      </c>
    </row>
    <row r="8828" spans="11:11">
      <c r="K8828" s="373">
        <v>2247619.1213992741</v>
      </c>
    </row>
    <row r="8829" spans="11:11">
      <c r="K8829" s="373">
        <v>-361250.95975327399</v>
      </c>
    </row>
    <row r="8830" spans="11:11">
      <c r="K8830" s="373">
        <v>8139.7857099953108</v>
      </c>
    </row>
    <row r="8831" spans="11:11">
      <c r="K8831" s="373">
        <v>-1001922.9064812983</v>
      </c>
    </row>
    <row r="8832" spans="11:11">
      <c r="K8832" s="373">
        <v>447483.14669892378</v>
      </c>
    </row>
    <row r="8833" spans="11:11">
      <c r="K8833" s="373">
        <v>1073007.5093550037</v>
      </c>
    </row>
    <row r="8834" spans="11:11">
      <c r="K8834" s="373">
        <v>581864.42918977072</v>
      </c>
    </row>
    <row r="8835" spans="11:11">
      <c r="K8835" s="373">
        <v>1577637.1414325356</v>
      </c>
    </row>
    <row r="8836" spans="11:11">
      <c r="K8836" s="373">
        <v>-1447096.9395086523</v>
      </c>
    </row>
    <row r="8837" spans="11:11">
      <c r="K8837" s="373">
        <v>2984065.5195306884</v>
      </c>
    </row>
    <row r="8838" spans="11:11">
      <c r="K8838" s="373">
        <v>2752962.0411496721</v>
      </c>
    </row>
    <row r="8839" spans="11:11">
      <c r="K8839" s="373">
        <v>2363300.0262771817</v>
      </c>
    </row>
    <row r="8840" spans="11:11">
      <c r="K8840" s="373">
        <v>-355645.1383547273</v>
      </c>
    </row>
    <row r="8841" spans="11:11">
      <c r="K8841" s="373">
        <v>-1763012.8272688936</v>
      </c>
    </row>
    <row r="8842" spans="11:11">
      <c r="K8842" s="373">
        <v>1456727.3427286621</v>
      </c>
    </row>
    <row r="8843" spans="11:11">
      <c r="K8843" s="373">
        <v>2585170.9950244343</v>
      </c>
    </row>
    <row r="8844" spans="11:11">
      <c r="K8844" s="373">
        <v>-2648467.1166331717</v>
      </c>
    </row>
    <row r="8845" spans="11:11">
      <c r="K8845" s="373">
        <v>2689279.5021946579</v>
      </c>
    </row>
    <row r="8846" spans="11:11">
      <c r="K8846" s="373">
        <v>1089608.8718746987</v>
      </c>
    </row>
    <row r="8847" spans="11:11">
      <c r="K8847" s="373">
        <v>-922585.46191155456</v>
      </c>
    </row>
    <row r="8848" spans="11:11">
      <c r="K8848" s="373">
        <v>1478365.1688683594</v>
      </c>
    </row>
    <row r="8849" spans="11:11">
      <c r="K8849" s="373">
        <v>1382346.3752600767</v>
      </c>
    </row>
    <row r="8850" spans="11:11">
      <c r="K8850" s="373">
        <v>2902916.867873353</v>
      </c>
    </row>
    <row r="8851" spans="11:11">
      <c r="K8851" s="373">
        <v>2317557.6124708261</v>
      </c>
    </row>
    <row r="8852" spans="11:11">
      <c r="K8852" s="373">
        <v>1722102.2203486895</v>
      </c>
    </row>
    <row r="8853" spans="11:11">
      <c r="K8853" s="373">
        <v>1270835.3991267045</v>
      </c>
    </row>
    <row r="8854" spans="11:11">
      <c r="K8854" s="373">
        <v>3048.1591497599147</v>
      </c>
    </row>
    <row r="8855" spans="11:11">
      <c r="K8855" s="373">
        <v>2439387.7350991061</v>
      </c>
    </row>
    <row r="8856" spans="11:11">
      <c r="K8856" s="373">
        <v>577055.01710387017</v>
      </c>
    </row>
    <row r="8857" spans="11:11">
      <c r="K8857" s="373">
        <v>714402.02946411748</v>
      </c>
    </row>
    <row r="8858" spans="11:11">
      <c r="K8858" s="373">
        <v>-1213399.9185045469</v>
      </c>
    </row>
    <row r="8859" spans="11:11">
      <c r="K8859" s="373">
        <v>72446.51933379774</v>
      </c>
    </row>
    <row r="8860" spans="11:11">
      <c r="K8860" s="373">
        <v>120360.3901204688</v>
      </c>
    </row>
    <row r="8861" spans="11:11">
      <c r="K8861" s="373">
        <v>-1877993.1130124312</v>
      </c>
    </row>
    <row r="8862" spans="11:11">
      <c r="K8862" s="373">
        <v>1374567.0401903077</v>
      </c>
    </row>
    <row r="8863" spans="11:11">
      <c r="K8863" s="373">
        <v>1179520.9131265867</v>
      </c>
    </row>
    <row r="8864" spans="11:11">
      <c r="K8864" s="373">
        <v>152014.98918217164</v>
      </c>
    </row>
    <row r="8865" spans="11:11">
      <c r="K8865" s="373">
        <v>1012248.5597785853</v>
      </c>
    </row>
    <row r="8866" spans="11:11">
      <c r="K8866" s="373">
        <v>-1603155.9763995875</v>
      </c>
    </row>
    <row r="8867" spans="11:11">
      <c r="K8867" s="373">
        <v>-342791.61484397459</v>
      </c>
    </row>
    <row r="8868" spans="11:11">
      <c r="K8868" s="373">
        <v>-1397496.2561961934</v>
      </c>
    </row>
    <row r="8869" spans="11:11">
      <c r="K8869" s="373">
        <v>-1322320.807688599</v>
      </c>
    </row>
    <row r="8870" spans="11:11">
      <c r="K8870" s="373">
        <v>31888.377444153652</v>
      </c>
    </row>
    <row r="8871" spans="11:11">
      <c r="K8871" s="373">
        <v>2264619.3587800609</v>
      </c>
    </row>
    <row r="8872" spans="11:11">
      <c r="K8872" s="373">
        <v>-340278.393088185</v>
      </c>
    </row>
    <row r="8873" spans="11:11">
      <c r="K8873" s="373">
        <v>3506587.4987713397</v>
      </c>
    </row>
    <row r="8874" spans="11:11">
      <c r="K8874" s="373">
        <v>-392343.22305677924</v>
      </c>
    </row>
    <row r="8875" spans="11:11">
      <c r="K8875" s="373">
        <v>904826.93409594079</v>
      </c>
    </row>
    <row r="8876" spans="11:11">
      <c r="K8876" s="373">
        <v>-2103567.9973987341</v>
      </c>
    </row>
    <row r="8877" spans="11:11">
      <c r="K8877" s="373">
        <v>1011433.0736409707</v>
      </c>
    </row>
    <row r="8878" spans="11:11">
      <c r="K8878" s="373">
        <v>141216.96927732276</v>
      </c>
    </row>
    <row r="8879" spans="11:11">
      <c r="K8879" s="373">
        <v>899580.76863592747</v>
      </c>
    </row>
    <row r="8880" spans="11:11">
      <c r="K8880" s="373">
        <v>3081033.7146306084</v>
      </c>
    </row>
    <row r="8881" spans="11:11">
      <c r="K8881" s="373">
        <v>401653.46282001724</v>
      </c>
    </row>
    <row r="8882" spans="11:11">
      <c r="K8882" s="373">
        <v>1558824.3758981393</v>
      </c>
    </row>
    <row r="8883" spans="11:11">
      <c r="K8883" s="373">
        <v>896526.6332912494</v>
      </c>
    </row>
    <row r="8884" spans="11:11">
      <c r="K8884" s="373">
        <v>728458.87808566098</v>
      </c>
    </row>
    <row r="8885" spans="11:11">
      <c r="K8885" s="373">
        <v>3862485.8315132307</v>
      </c>
    </row>
    <row r="8886" spans="11:11">
      <c r="K8886" s="373">
        <v>-729343.94696350722</v>
      </c>
    </row>
    <row r="8887" spans="11:11">
      <c r="K8887" s="373">
        <v>-696940.86753450672</v>
      </c>
    </row>
    <row r="8888" spans="11:11">
      <c r="K8888" s="373">
        <v>-1136727.3798681833</v>
      </c>
    </row>
    <row r="8889" spans="11:11">
      <c r="K8889" s="373">
        <v>724722.01537283952</v>
      </c>
    </row>
    <row r="8890" spans="11:11">
      <c r="K8890" s="373">
        <v>3002237.8923902297</v>
      </c>
    </row>
    <row r="8891" spans="11:11">
      <c r="K8891" s="373">
        <v>-278402.17527091107</v>
      </c>
    </row>
    <row r="8892" spans="11:11">
      <c r="K8892" s="373">
        <v>985396.14574494283</v>
      </c>
    </row>
    <row r="8893" spans="11:11">
      <c r="K8893" s="373">
        <v>578983.86094246502</v>
      </c>
    </row>
    <row r="8894" spans="11:11">
      <c r="K8894" s="373">
        <v>1883175.3746702743</v>
      </c>
    </row>
    <row r="8895" spans="11:11">
      <c r="K8895" s="373">
        <v>-605183.31602683326</v>
      </c>
    </row>
    <row r="8896" spans="11:11">
      <c r="K8896" s="373">
        <v>85330.534663767554</v>
      </c>
    </row>
    <row r="8897" spans="11:11">
      <c r="K8897" s="373">
        <v>1609760.6552534264</v>
      </c>
    </row>
    <row r="8898" spans="11:11">
      <c r="K8898" s="373">
        <v>1710397.8122554587</v>
      </c>
    </row>
    <row r="8899" spans="11:11">
      <c r="K8899" s="373">
        <v>2883615.7517354488</v>
      </c>
    </row>
    <row r="8900" spans="11:11">
      <c r="K8900" s="373">
        <v>1548954.3245892737</v>
      </c>
    </row>
    <row r="8901" spans="11:11">
      <c r="K8901" s="373">
        <v>2382690.8647541832</v>
      </c>
    </row>
    <row r="8902" spans="11:11">
      <c r="K8902" s="373">
        <v>151906.87872413103</v>
      </c>
    </row>
    <row r="8903" spans="11:11">
      <c r="K8903" s="373">
        <v>-1085543.4736498431</v>
      </c>
    </row>
    <row r="8904" spans="11:11">
      <c r="K8904" s="373">
        <v>932925.81413164386</v>
      </c>
    </row>
    <row r="8905" spans="11:11">
      <c r="K8905" s="373">
        <v>-1591121.8559119871</v>
      </c>
    </row>
    <row r="8906" spans="11:11">
      <c r="K8906" s="373">
        <v>2164647.2330384869</v>
      </c>
    </row>
    <row r="8907" spans="11:11">
      <c r="K8907" s="373">
        <v>-1066188.6406422039</v>
      </c>
    </row>
    <row r="8908" spans="11:11">
      <c r="K8908" s="373">
        <v>-664028.27904676669</v>
      </c>
    </row>
    <row r="8909" spans="11:11">
      <c r="K8909" s="373">
        <v>-1881739.8953598975</v>
      </c>
    </row>
    <row r="8910" spans="11:11">
      <c r="K8910" s="373">
        <v>734006.8188050685</v>
      </c>
    </row>
    <row r="8911" spans="11:11">
      <c r="K8911" s="373">
        <v>2588405.1098985486</v>
      </c>
    </row>
    <row r="8912" spans="11:11">
      <c r="K8912" s="373">
        <v>2998901.6729260152</v>
      </c>
    </row>
    <row r="8913" spans="11:11">
      <c r="K8913" s="373">
        <v>2669725.3193851057</v>
      </c>
    </row>
    <row r="8914" spans="11:11">
      <c r="K8914" s="373">
        <v>687168.33762841928</v>
      </c>
    </row>
    <row r="8915" spans="11:11">
      <c r="K8915" s="373">
        <v>2237230.3993424131</v>
      </c>
    </row>
    <row r="8916" spans="11:11">
      <c r="K8916" s="373">
        <v>716151.95843207906</v>
      </c>
    </row>
    <row r="8917" spans="11:11">
      <c r="K8917" s="373">
        <v>-1352105.6707346446</v>
      </c>
    </row>
    <row r="8918" spans="11:11">
      <c r="K8918" s="373">
        <v>-1401086.7704615812</v>
      </c>
    </row>
    <row r="8919" spans="11:11">
      <c r="K8919" s="373">
        <v>-478412.46369509841</v>
      </c>
    </row>
    <row r="8920" spans="11:11">
      <c r="K8920" s="373">
        <v>2134256.6492154356</v>
      </c>
    </row>
    <row r="8921" spans="11:11">
      <c r="K8921" s="373">
        <v>1693463.631683164</v>
      </c>
    </row>
    <row r="8922" spans="11:11">
      <c r="K8922" s="373">
        <v>53097.259772031102</v>
      </c>
    </row>
    <row r="8923" spans="11:11">
      <c r="K8923" s="373">
        <v>2174437.1729910057</v>
      </c>
    </row>
    <row r="8924" spans="11:11">
      <c r="K8924" s="373">
        <v>-672585.49648887361</v>
      </c>
    </row>
    <row r="8925" spans="11:11">
      <c r="K8925" s="373">
        <v>-2781607.6118420428</v>
      </c>
    </row>
    <row r="8926" spans="11:11">
      <c r="K8926" s="373">
        <v>2937426.2339119669</v>
      </c>
    </row>
    <row r="8927" spans="11:11">
      <c r="K8927" s="373">
        <v>-474654.91456415318</v>
      </c>
    </row>
    <row r="8928" spans="11:11">
      <c r="K8928" s="373">
        <v>-469865.67713122605</v>
      </c>
    </row>
    <row r="8929" spans="11:11">
      <c r="K8929" s="373">
        <v>4353006.9599539228</v>
      </c>
    </row>
    <row r="8930" spans="11:11">
      <c r="K8930" s="373">
        <v>1216070.0992923665</v>
      </c>
    </row>
    <row r="8931" spans="11:11">
      <c r="K8931" s="373">
        <v>866445.48052289221</v>
      </c>
    </row>
    <row r="8932" spans="11:11">
      <c r="K8932" s="373">
        <v>1088549.402618346</v>
      </c>
    </row>
    <row r="8933" spans="11:11">
      <c r="K8933" s="373">
        <v>463155.41595936101</v>
      </c>
    </row>
    <row r="8934" spans="11:11">
      <c r="K8934" s="373">
        <v>-445890.09134150692</v>
      </c>
    </row>
    <row r="8935" spans="11:11">
      <c r="K8935" s="373">
        <v>-357815.59348802641</v>
      </c>
    </row>
    <row r="8936" spans="11:11">
      <c r="K8936" s="373">
        <v>202640.19043136272</v>
      </c>
    </row>
    <row r="8937" spans="11:11">
      <c r="K8937" s="373">
        <v>1819773.6542557182</v>
      </c>
    </row>
    <row r="8938" spans="11:11">
      <c r="K8938" s="373">
        <v>-368249.49719673977</v>
      </c>
    </row>
    <row r="8939" spans="11:11">
      <c r="K8939" s="373">
        <v>653660.76367046474</v>
      </c>
    </row>
    <row r="8940" spans="11:11">
      <c r="K8940" s="373">
        <v>1659032.6045969694</v>
      </c>
    </row>
    <row r="8941" spans="11:11">
      <c r="K8941" s="373">
        <v>-430223.09212942049</v>
      </c>
    </row>
    <row r="8942" spans="11:11">
      <c r="K8942" s="373">
        <v>2340982.3315702677</v>
      </c>
    </row>
    <row r="8943" spans="11:11">
      <c r="K8943" s="373">
        <v>4693.2439621167723</v>
      </c>
    </row>
    <row r="8944" spans="11:11">
      <c r="K8944" s="373">
        <v>1695524.6186217556</v>
      </c>
    </row>
    <row r="8945" spans="11:11">
      <c r="K8945" s="373">
        <v>1166140.1244254338</v>
      </c>
    </row>
    <row r="8946" spans="11:11">
      <c r="K8946" s="373">
        <v>137563.55625267886</v>
      </c>
    </row>
    <row r="8947" spans="11:11">
      <c r="K8947" s="373">
        <v>-1399691.8761864775</v>
      </c>
    </row>
    <row r="8948" spans="11:11">
      <c r="K8948" s="373">
        <v>-1179193.5631191356</v>
      </c>
    </row>
    <row r="8949" spans="11:11">
      <c r="K8949" s="373">
        <v>3498803.681589406</v>
      </c>
    </row>
    <row r="8950" spans="11:11">
      <c r="K8950" s="373">
        <v>2026767.5759938119</v>
      </c>
    </row>
    <row r="8951" spans="11:11">
      <c r="K8951" s="373">
        <v>1330040.5541951039</v>
      </c>
    </row>
    <row r="8952" spans="11:11">
      <c r="K8952" s="373">
        <v>-1243376.5251765288</v>
      </c>
    </row>
    <row r="8953" spans="11:11">
      <c r="K8953" s="373">
        <v>-611686.19937096117</v>
      </c>
    </row>
    <row r="8954" spans="11:11">
      <c r="K8954" s="373">
        <v>336570.18488192069</v>
      </c>
    </row>
    <row r="8955" spans="11:11">
      <c r="K8955" s="373">
        <v>1957141.5721658191</v>
      </c>
    </row>
    <row r="8956" spans="11:11">
      <c r="K8956" s="373">
        <v>-946054.85127796128</v>
      </c>
    </row>
    <row r="8957" spans="11:11">
      <c r="K8957" s="373">
        <v>24394.532629159279</v>
      </c>
    </row>
    <row r="8958" spans="11:11">
      <c r="K8958" s="373">
        <v>-649485.53028275631</v>
      </c>
    </row>
    <row r="8959" spans="11:11">
      <c r="K8959" s="373">
        <v>-193104.10883776774</v>
      </c>
    </row>
    <row r="8960" spans="11:11">
      <c r="K8960" s="373">
        <v>2309355.4185585799</v>
      </c>
    </row>
    <row r="8961" spans="11:11">
      <c r="K8961" s="373">
        <v>-1960839.2185186571</v>
      </c>
    </row>
    <row r="8962" spans="11:11">
      <c r="K8962" s="373">
        <v>-284647.23039051541</v>
      </c>
    </row>
    <row r="8963" spans="11:11">
      <c r="K8963" s="373">
        <v>1037096.0132260791</v>
      </c>
    </row>
    <row r="8964" spans="11:11">
      <c r="K8964" s="373">
        <v>2555582.0885174284</v>
      </c>
    </row>
    <row r="8965" spans="11:11">
      <c r="K8965" s="373">
        <v>1101977.5960741413</v>
      </c>
    </row>
    <row r="8966" spans="11:11">
      <c r="K8966" s="373">
        <v>2394750.3015507385</v>
      </c>
    </row>
    <row r="8967" spans="11:11">
      <c r="K8967" s="373">
        <v>804319.72660576948</v>
      </c>
    </row>
    <row r="8968" spans="11:11">
      <c r="K8968" s="373">
        <v>2528186.7169906246</v>
      </c>
    </row>
    <row r="8969" spans="11:11">
      <c r="K8969" s="373">
        <v>-616875.25256636227</v>
      </c>
    </row>
    <row r="8970" spans="11:11">
      <c r="K8970" s="373">
        <v>3023002.3562997179</v>
      </c>
    </row>
    <row r="8971" spans="11:11">
      <c r="K8971" s="373">
        <v>-1545301.4096665499</v>
      </c>
    </row>
    <row r="8972" spans="11:11">
      <c r="K8972" s="373">
        <v>1424697.4144312467</v>
      </c>
    </row>
    <row r="8973" spans="11:11">
      <c r="K8973" s="373">
        <v>-1009081.5479492055</v>
      </c>
    </row>
    <row r="8974" spans="11:11">
      <c r="K8974" s="373">
        <v>-936253.62950792885</v>
      </c>
    </row>
    <row r="8975" spans="11:11">
      <c r="K8975" s="373">
        <v>-378695.18193735229</v>
      </c>
    </row>
    <row r="8976" spans="11:11">
      <c r="K8976" s="373">
        <v>1243201.6818506566</v>
      </c>
    </row>
    <row r="8977" spans="11:11">
      <c r="K8977" s="373">
        <v>-659719.39245546539</v>
      </c>
    </row>
    <row r="8978" spans="11:11">
      <c r="K8978" s="373">
        <v>-1255828.6340140419</v>
      </c>
    </row>
    <row r="8979" spans="11:11">
      <c r="K8979" s="373">
        <v>216556.4790265013</v>
      </c>
    </row>
    <row r="8980" spans="11:11">
      <c r="K8980" s="373">
        <v>-597572.79506346514</v>
      </c>
    </row>
    <row r="8981" spans="11:11">
      <c r="K8981" s="373">
        <v>2282175.0393240405</v>
      </c>
    </row>
    <row r="8982" spans="11:11">
      <c r="K8982" s="373">
        <v>-748303.11920950876</v>
      </c>
    </row>
    <row r="8983" spans="11:11">
      <c r="K8983" s="373">
        <v>-2037829.8029740783</v>
      </c>
    </row>
    <row r="8984" spans="11:11">
      <c r="K8984" s="373">
        <v>2848954.2635085182</v>
      </c>
    </row>
    <row r="8985" spans="11:11">
      <c r="K8985" s="373">
        <v>1729897.9079183305</v>
      </c>
    </row>
    <row r="8986" spans="11:11">
      <c r="K8986" s="373">
        <v>1637107.763632261</v>
      </c>
    </row>
    <row r="8987" spans="11:11">
      <c r="K8987" s="373">
        <v>1002112.6436153685</v>
      </c>
    </row>
    <row r="8988" spans="11:11">
      <c r="K8988" s="373">
        <v>-182767.04390399973</v>
      </c>
    </row>
    <row r="8989" spans="11:11">
      <c r="K8989" s="373">
        <v>344586.25888819271</v>
      </c>
    </row>
    <row r="8990" spans="11:11">
      <c r="K8990" s="373">
        <v>-1001999.5430877772</v>
      </c>
    </row>
    <row r="8991" spans="11:11">
      <c r="K8991" s="373">
        <v>-2015293.7647226546</v>
      </c>
    </row>
    <row r="8992" spans="11:11">
      <c r="K8992" s="373">
        <v>1390489.8860303538</v>
      </c>
    </row>
    <row r="8993" spans="11:11">
      <c r="K8993" s="373">
        <v>2057685.7961842648</v>
      </c>
    </row>
    <row r="8994" spans="11:11">
      <c r="K8994" s="373">
        <v>769911.20046070707</v>
      </c>
    </row>
    <row r="8995" spans="11:11">
      <c r="K8995" s="373">
        <v>3536846.1876640925</v>
      </c>
    </row>
    <row r="8996" spans="11:11">
      <c r="K8996" s="373">
        <v>1580111.1752746233</v>
      </c>
    </row>
    <row r="8997" spans="11:11">
      <c r="K8997" s="373">
        <v>2301038.5427681794</v>
      </c>
    </row>
    <row r="8998" spans="11:11">
      <c r="K8998" s="373">
        <v>639974.47798724356</v>
      </c>
    </row>
    <row r="8999" spans="11:11">
      <c r="K8999" s="373">
        <v>1051937.5972447258</v>
      </c>
    </row>
    <row r="9000" spans="11:11">
      <c r="K9000" s="373">
        <v>1981220.3784052127</v>
      </c>
    </row>
    <row r="9001" spans="11:11">
      <c r="K9001" s="373">
        <v>1298874.1238685225</v>
      </c>
    </row>
    <row r="9002" spans="11:11">
      <c r="K9002" s="373">
        <v>-352203.06641573412</v>
      </c>
    </row>
    <row r="9003" spans="11:11">
      <c r="K9003" s="373">
        <v>-143446.8813216032</v>
      </c>
    </row>
    <row r="9004" spans="11:11">
      <c r="K9004" s="373">
        <v>-618945.93667524157</v>
      </c>
    </row>
    <row r="9005" spans="11:11">
      <c r="K9005" s="373">
        <v>-40503.485839937581</v>
      </c>
    </row>
    <row r="9006" spans="11:11">
      <c r="K9006" s="373">
        <v>1731736.4657725843</v>
      </c>
    </row>
    <row r="9007" spans="11:11">
      <c r="K9007" s="373">
        <v>-786850.73945389828</v>
      </c>
    </row>
    <row r="9008" spans="11:11">
      <c r="K9008" s="373">
        <v>-717514.06089208275</v>
      </c>
    </row>
    <row r="9009" spans="11:11">
      <c r="K9009" s="373">
        <v>-603273.78046271077</v>
      </c>
    </row>
    <row r="9010" spans="11:11">
      <c r="K9010" s="373">
        <v>2276756.9530571047</v>
      </c>
    </row>
    <row r="9011" spans="11:11">
      <c r="K9011" s="373">
        <v>1894969.7683916676</v>
      </c>
    </row>
    <row r="9012" spans="11:11">
      <c r="K9012" s="373">
        <v>1230.2441113190725</v>
      </c>
    </row>
    <row r="9013" spans="11:11">
      <c r="K9013" s="373">
        <v>-319656.98389234114</v>
      </c>
    </row>
    <row r="9014" spans="11:11">
      <c r="K9014" s="373">
        <v>601894.94825596525</v>
      </c>
    </row>
    <row r="9015" spans="11:11">
      <c r="K9015" s="373">
        <v>1782769.0427077834</v>
      </c>
    </row>
    <row r="9016" spans="11:11">
      <c r="K9016" s="373">
        <v>684618.58949169074</v>
      </c>
    </row>
    <row r="9017" spans="11:11">
      <c r="K9017" s="373">
        <v>-1653335.7576991115</v>
      </c>
    </row>
    <row r="9018" spans="11:11">
      <c r="K9018" s="373">
        <v>75849.130816024728</v>
      </c>
    </row>
    <row r="9019" spans="11:11">
      <c r="K9019" s="373">
        <v>431039.91048903065</v>
      </c>
    </row>
    <row r="9020" spans="11:11">
      <c r="K9020" s="373">
        <v>-617921.89504898316</v>
      </c>
    </row>
    <row r="9021" spans="11:11">
      <c r="K9021" s="373">
        <v>1098884.8120954197</v>
      </c>
    </row>
    <row r="9022" spans="11:11">
      <c r="K9022" s="373">
        <v>-1773300.293057438</v>
      </c>
    </row>
    <row r="9023" spans="11:11">
      <c r="K9023" s="373">
        <v>2045556.9711357353</v>
      </c>
    </row>
    <row r="9024" spans="11:11">
      <c r="K9024" s="373">
        <v>23460.704518589424</v>
      </c>
    </row>
    <row r="9025" spans="11:11">
      <c r="K9025" s="373">
        <v>-998913.95989730651</v>
      </c>
    </row>
    <row r="9026" spans="11:11">
      <c r="K9026" s="373">
        <v>240711.01813205448</v>
      </c>
    </row>
    <row r="9027" spans="11:11">
      <c r="K9027" s="373">
        <v>-316703.14121686853</v>
      </c>
    </row>
    <row r="9028" spans="11:11">
      <c r="K9028" s="373">
        <v>-1345976.176991614</v>
      </c>
    </row>
    <row r="9029" spans="11:11">
      <c r="K9029" s="373">
        <v>-256838.01833302504</v>
      </c>
    </row>
    <row r="9030" spans="11:11">
      <c r="K9030" s="373">
        <v>1764529.9402466535</v>
      </c>
    </row>
    <row r="9031" spans="11:11">
      <c r="K9031" s="373">
        <v>-331520.3380039779</v>
      </c>
    </row>
    <row r="9032" spans="11:11">
      <c r="K9032" s="373">
        <v>-130640.44821732724</v>
      </c>
    </row>
    <row r="9033" spans="11:11">
      <c r="K9033" s="373">
        <v>1648902.4610020781</v>
      </c>
    </row>
    <row r="9034" spans="11:11">
      <c r="K9034" s="373">
        <v>3215958.812016163</v>
      </c>
    </row>
    <row r="9035" spans="11:11">
      <c r="K9035" s="373">
        <v>1036044.7194070986</v>
      </c>
    </row>
    <row r="9036" spans="11:11">
      <c r="K9036" s="373">
        <v>240544.11630971706</v>
      </c>
    </row>
    <row r="9037" spans="11:11">
      <c r="K9037" s="373">
        <v>-570403.13529690553</v>
      </c>
    </row>
    <row r="9038" spans="11:11">
      <c r="K9038" s="373">
        <v>164743.65958327218</v>
      </c>
    </row>
    <row r="9039" spans="11:11">
      <c r="K9039" s="373">
        <v>900446.31259739515</v>
      </c>
    </row>
    <row r="9040" spans="11:11">
      <c r="K9040" s="373">
        <v>-1667677.7060457172</v>
      </c>
    </row>
    <row r="9041" spans="11:11">
      <c r="K9041" s="373">
        <v>-1729154.9440442543</v>
      </c>
    </row>
    <row r="9042" spans="11:11">
      <c r="K9042" s="373">
        <v>1018986.1028288591</v>
      </c>
    </row>
    <row r="9043" spans="11:11">
      <c r="K9043" s="373">
        <v>-484033.69937007781</v>
      </c>
    </row>
    <row r="9044" spans="11:11">
      <c r="K9044" s="373">
        <v>336708.51373477397</v>
      </c>
    </row>
    <row r="9045" spans="11:11">
      <c r="K9045" s="373">
        <v>1222551.9847551284</v>
      </c>
    </row>
    <row r="9046" spans="11:11">
      <c r="K9046" s="373">
        <v>-1048029.7647358496</v>
      </c>
    </row>
    <row r="9047" spans="11:11">
      <c r="K9047" s="373">
        <v>3412568.0078469366</v>
      </c>
    </row>
    <row r="9048" spans="11:11">
      <c r="K9048" s="373">
        <v>1811034.5241077829</v>
      </c>
    </row>
    <row r="9049" spans="11:11">
      <c r="K9049" s="373">
        <v>4279334.9480185518</v>
      </c>
    </row>
    <row r="9050" spans="11:11">
      <c r="K9050" s="373">
        <v>2537887.793789343</v>
      </c>
    </row>
    <row r="9051" spans="11:11">
      <c r="K9051" s="373">
        <v>-1805729.2844869795</v>
      </c>
    </row>
    <row r="9052" spans="11:11">
      <c r="K9052" s="373">
        <v>94923.544291841565</v>
      </c>
    </row>
    <row r="9053" spans="11:11">
      <c r="K9053" s="373">
        <v>1810127.0948760801</v>
      </c>
    </row>
    <row r="9054" spans="11:11">
      <c r="K9054" s="373">
        <v>1593960.8975290426</v>
      </c>
    </row>
    <row r="9055" spans="11:11">
      <c r="K9055" s="373">
        <v>-1672398.5198027305</v>
      </c>
    </row>
    <row r="9056" spans="11:11">
      <c r="K9056" s="373">
        <v>-102931.8826676954</v>
      </c>
    </row>
    <row r="9057" spans="11:11">
      <c r="K9057" s="373">
        <v>1870788.7042605679</v>
      </c>
    </row>
    <row r="9058" spans="11:11">
      <c r="K9058" s="373">
        <v>833405.90810529678</v>
      </c>
    </row>
    <row r="9059" spans="11:11">
      <c r="K9059" s="373">
        <v>755337.50554938498</v>
      </c>
    </row>
    <row r="9060" spans="11:11">
      <c r="K9060" s="373">
        <v>-307680.13831704133</v>
      </c>
    </row>
    <row r="9061" spans="11:11">
      <c r="K9061" s="373">
        <v>-349777.51054236712</v>
      </c>
    </row>
    <row r="9062" spans="11:11">
      <c r="K9062" s="373">
        <v>1703850.9428476745</v>
      </c>
    </row>
    <row r="9063" spans="11:11">
      <c r="K9063" s="373">
        <v>-1342538.5924449726</v>
      </c>
    </row>
    <row r="9064" spans="11:11">
      <c r="K9064" s="373">
        <v>1942431.729573475</v>
      </c>
    </row>
    <row r="9065" spans="11:11">
      <c r="K9065" s="373">
        <v>-299612.49489078438</v>
      </c>
    </row>
    <row r="9066" spans="11:11">
      <c r="K9066" s="373">
        <v>1937787.1278218229</v>
      </c>
    </row>
    <row r="9067" spans="11:11">
      <c r="K9067" s="373">
        <v>-1071118.133665602</v>
      </c>
    </row>
    <row r="9068" spans="11:11">
      <c r="K9068" s="373">
        <v>-119326.65588958585</v>
      </c>
    </row>
    <row r="9069" spans="11:11">
      <c r="K9069" s="373">
        <v>3585364.7516223257</v>
      </c>
    </row>
    <row r="9070" spans="11:11">
      <c r="K9070" s="373">
        <v>-349596.68976614252</v>
      </c>
    </row>
    <row r="9071" spans="11:11">
      <c r="K9071" s="373">
        <v>1999394.9999934516</v>
      </c>
    </row>
    <row r="9072" spans="11:11">
      <c r="K9072" s="373">
        <v>1208903.2848557259</v>
      </c>
    </row>
    <row r="9073" spans="11:11">
      <c r="K9073" s="373">
        <v>409163.9517943426</v>
      </c>
    </row>
    <row r="9074" spans="11:11">
      <c r="K9074" s="373">
        <v>3205888.2459307583</v>
      </c>
    </row>
    <row r="9075" spans="11:11">
      <c r="K9075" s="373">
        <v>1229402.2067677381</v>
      </c>
    </row>
    <row r="9076" spans="11:11">
      <c r="K9076" s="373">
        <v>317029.13950823573</v>
      </c>
    </row>
    <row r="9077" spans="11:11">
      <c r="K9077" s="373">
        <v>-209246.98667668039</v>
      </c>
    </row>
    <row r="9078" spans="11:11">
      <c r="K9078" s="373">
        <v>61724.742393518798</v>
      </c>
    </row>
    <row r="9079" spans="11:11">
      <c r="K9079" s="373">
        <v>331731.57836937159</v>
      </c>
    </row>
    <row r="9080" spans="11:11">
      <c r="K9080" s="373">
        <v>-353563.24848954403</v>
      </c>
    </row>
    <row r="9081" spans="11:11">
      <c r="K9081" s="373">
        <v>794123.43051857292</v>
      </c>
    </row>
    <row r="9082" spans="11:11">
      <c r="K9082" s="373">
        <v>482195.83034622087</v>
      </c>
    </row>
    <row r="9083" spans="11:11">
      <c r="K9083" s="373">
        <v>1956693.9190914037</v>
      </c>
    </row>
    <row r="9084" spans="11:11">
      <c r="K9084" s="373">
        <v>-2121713.811580041</v>
      </c>
    </row>
    <row r="9085" spans="11:11">
      <c r="K9085" s="373">
        <v>-1666694.8357716184</v>
      </c>
    </row>
    <row r="9086" spans="11:11">
      <c r="K9086" s="373">
        <v>916674.24214676232</v>
      </c>
    </row>
    <row r="9087" spans="11:11">
      <c r="K9087" s="373">
        <v>271634.46593606961</v>
      </c>
    </row>
    <row r="9088" spans="11:11">
      <c r="K9088" s="373">
        <v>2986969.3469517566</v>
      </c>
    </row>
    <row r="9089" spans="11:11">
      <c r="K9089" s="373">
        <v>560536.96704908018</v>
      </c>
    </row>
    <row r="9090" spans="11:11">
      <c r="K9090" s="373">
        <v>-2106938.8718534885</v>
      </c>
    </row>
    <row r="9091" spans="11:11">
      <c r="K9091" s="373">
        <v>1808357.8480088406</v>
      </c>
    </row>
    <row r="9092" spans="11:11">
      <c r="K9092" s="373">
        <v>661990.14519029693</v>
      </c>
    </row>
    <row r="9093" spans="11:11">
      <c r="K9093" s="373">
        <v>1991596.7890217712</v>
      </c>
    </row>
    <row r="9094" spans="11:11">
      <c r="K9094" s="373">
        <v>-556823.39718098135</v>
      </c>
    </row>
    <row r="9095" spans="11:11">
      <c r="K9095" s="373">
        <v>-791746.58925387263</v>
      </c>
    </row>
    <row r="9096" spans="11:11">
      <c r="K9096" s="373">
        <v>204502.93892275589</v>
      </c>
    </row>
    <row r="9097" spans="11:11">
      <c r="K9097" s="373">
        <v>1308950.1882657933</v>
      </c>
    </row>
    <row r="9098" spans="11:11">
      <c r="K9098" s="373">
        <v>2349125.7100299746</v>
      </c>
    </row>
    <row r="9099" spans="11:11">
      <c r="K9099" s="373">
        <v>2373223.6220312323</v>
      </c>
    </row>
    <row r="9100" spans="11:11">
      <c r="K9100" s="373">
        <v>2026189.815993326</v>
      </c>
    </row>
    <row r="9101" spans="11:11">
      <c r="K9101" s="373">
        <v>-1208614.6620019078</v>
      </c>
    </row>
    <row r="9102" spans="11:11">
      <c r="K9102" s="373">
        <v>3394873.4561106907</v>
      </c>
    </row>
    <row r="9103" spans="11:11">
      <c r="K9103" s="373">
        <v>-1049934.4769021184</v>
      </c>
    </row>
    <row r="9104" spans="11:11">
      <c r="K9104" s="373">
        <v>-225223.95582262101</v>
      </c>
    </row>
    <row r="9105" spans="11:11">
      <c r="K9105" s="373">
        <v>-1460851.3427389422</v>
      </c>
    </row>
    <row r="9106" spans="11:11">
      <c r="K9106" s="373">
        <v>412993.58392158686</v>
      </c>
    </row>
    <row r="9107" spans="11:11">
      <c r="K9107" s="373">
        <v>860058.60827796464</v>
      </c>
    </row>
    <row r="9108" spans="11:11">
      <c r="K9108" s="373">
        <v>-765419.8959753596</v>
      </c>
    </row>
    <row r="9109" spans="11:11">
      <c r="K9109" s="373">
        <v>-1468841.6797396932</v>
      </c>
    </row>
    <row r="9110" spans="11:11">
      <c r="K9110" s="373">
        <v>326152.90680118976</v>
      </c>
    </row>
    <row r="9111" spans="11:11">
      <c r="K9111" s="373">
        <v>-457469.19316081074</v>
      </c>
    </row>
    <row r="9112" spans="11:11">
      <c r="K9112" s="373">
        <v>4139007.6464947825</v>
      </c>
    </row>
    <row r="9113" spans="11:11">
      <c r="K9113" s="373">
        <v>198468.84718074719</v>
      </c>
    </row>
    <row r="9114" spans="11:11">
      <c r="K9114" s="373">
        <v>-2563413.4419599124</v>
      </c>
    </row>
    <row r="9115" spans="11:11">
      <c r="K9115" s="373">
        <v>3261092.1585450768</v>
      </c>
    </row>
    <row r="9116" spans="11:11">
      <c r="K9116" s="373">
        <v>-162184.59223179333</v>
      </c>
    </row>
    <row r="9117" spans="11:11">
      <c r="K9117" s="373">
        <v>1176584.9830952429</v>
      </c>
    </row>
    <row r="9118" spans="11:11">
      <c r="K9118" s="373">
        <v>1493932.9403448037</v>
      </c>
    </row>
    <row r="9119" spans="11:11">
      <c r="K9119" s="373">
        <v>-1641050.7372080716</v>
      </c>
    </row>
    <row r="9120" spans="11:11">
      <c r="K9120" s="373">
        <v>1902184.5015381973</v>
      </c>
    </row>
    <row r="9121" spans="11:11">
      <c r="K9121" s="373">
        <v>1167657.1757009544</v>
      </c>
    </row>
    <row r="9122" spans="11:11">
      <c r="K9122" s="373">
        <v>-884035.88395734958</v>
      </c>
    </row>
    <row r="9123" spans="11:11">
      <c r="K9123" s="373">
        <v>2217170.8218246307</v>
      </c>
    </row>
    <row r="9124" spans="11:11">
      <c r="K9124" s="373">
        <v>1356249.4781416745</v>
      </c>
    </row>
    <row r="9125" spans="11:11">
      <c r="K9125" s="373">
        <v>729249.48287001369</v>
      </c>
    </row>
    <row r="9126" spans="11:11">
      <c r="K9126" s="373">
        <v>1322200.98533292</v>
      </c>
    </row>
    <row r="9127" spans="11:11">
      <c r="K9127" s="373">
        <v>260694.70293682697</v>
      </c>
    </row>
    <row r="9128" spans="11:11">
      <c r="K9128" s="373">
        <v>260584.35744811851</v>
      </c>
    </row>
    <row r="9129" spans="11:11">
      <c r="K9129" s="373">
        <v>-1992135.2189159961</v>
      </c>
    </row>
    <row r="9130" spans="11:11">
      <c r="K9130" s="373">
        <v>1313263.2858571976</v>
      </c>
    </row>
    <row r="9131" spans="11:11">
      <c r="K9131" s="373">
        <v>660439.78788443492</v>
      </c>
    </row>
    <row r="9132" spans="11:11">
      <c r="K9132" s="373">
        <v>956012.40094823646</v>
      </c>
    </row>
    <row r="9133" spans="11:11">
      <c r="K9133" s="373">
        <v>-315749.41366615542</v>
      </c>
    </row>
    <row r="9134" spans="11:11">
      <c r="K9134" s="373">
        <v>1172932.099020941</v>
      </c>
    </row>
    <row r="9135" spans="11:11">
      <c r="K9135" s="373">
        <v>-945704.02387570695</v>
      </c>
    </row>
    <row r="9136" spans="11:11">
      <c r="K9136" s="373">
        <v>1212619.5616320937</v>
      </c>
    </row>
    <row r="9137" spans="11:11">
      <c r="K9137" s="373">
        <v>3288780.9738805052</v>
      </c>
    </row>
    <row r="9138" spans="11:11">
      <c r="K9138" s="373">
        <v>-1226678.9880125381</v>
      </c>
    </row>
    <row r="9139" spans="11:11">
      <c r="K9139" s="373">
        <v>-1681092.1028018172</v>
      </c>
    </row>
    <row r="9140" spans="11:11">
      <c r="K9140" s="373">
        <v>2216195.0008143615</v>
      </c>
    </row>
    <row r="9141" spans="11:11">
      <c r="K9141" s="373">
        <v>-417486.63236558251</v>
      </c>
    </row>
    <row r="9142" spans="11:11">
      <c r="K9142" s="373">
        <v>1537146.0791574812</v>
      </c>
    </row>
    <row r="9143" spans="11:11">
      <c r="K9143" s="373">
        <v>-722210.43108837714</v>
      </c>
    </row>
    <row r="9144" spans="11:11">
      <c r="K9144" s="373">
        <v>-1672510.9870961835</v>
      </c>
    </row>
    <row r="9145" spans="11:11">
      <c r="K9145" s="373">
        <v>2505725.3083903892</v>
      </c>
    </row>
    <row r="9146" spans="11:11">
      <c r="K9146" s="373">
        <v>1102749.2930225448</v>
      </c>
    </row>
    <row r="9147" spans="11:11">
      <c r="K9147" s="373">
        <v>-1583845.7555988957</v>
      </c>
    </row>
    <row r="9148" spans="11:11">
      <c r="K9148" s="373">
        <v>447320.9995340805</v>
      </c>
    </row>
    <row r="9149" spans="11:11">
      <c r="K9149" s="373">
        <v>-2410509.2107817233</v>
      </c>
    </row>
    <row r="9150" spans="11:11">
      <c r="K9150" s="373">
        <v>1031794.7480453306</v>
      </c>
    </row>
    <row r="9151" spans="11:11">
      <c r="K9151" s="373">
        <v>1958446.9105563771</v>
      </c>
    </row>
    <row r="9152" spans="11:11">
      <c r="K9152" s="373">
        <v>2088920.1817426004</v>
      </c>
    </row>
    <row r="9153" spans="11:11">
      <c r="K9153" s="373">
        <v>340512.21244670264</v>
      </c>
    </row>
    <row r="9154" spans="11:11">
      <c r="K9154" s="373">
        <v>-161888.89642011956</v>
      </c>
    </row>
    <row r="9155" spans="11:11">
      <c r="K9155" s="373">
        <v>3357718.6985690901</v>
      </c>
    </row>
    <row r="9156" spans="11:11">
      <c r="K9156" s="373">
        <v>208543.45462713065</v>
      </c>
    </row>
    <row r="9157" spans="11:11">
      <c r="K9157" s="373">
        <v>-1179610.1606490945</v>
      </c>
    </row>
    <row r="9158" spans="11:11">
      <c r="K9158" s="373">
        <v>-204426.15828659991</v>
      </c>
    </row>
    <row r="9159" spans="11:11">
      <c r="K9159" s="373">
        <v>-1954902.6882758741</v>
      </c>
    </row>
    <row r="9160" spans="11:11">
      <c r="K9160" s="373">
        <v>-63737.809437344316</v>
      </c>
    </row>
    <row r="9161" spans="11:11">
      <c r="K9161" s="373">
        <v>623278.74349924759</v>
      </c>
    </row>
    <row r="9162" spans="11:11">
      <c r="K9162" s="373">
        <v>1224145.2646144649</v>
      </c>
    </row>
    <row r="9163" spans="11:11">
      <c r="K9163" s="373">
        <v>-236953.7249665428</v>
      </c>
    </row>
    <row r="9164" spans="11:11">
      <c r="K9164" s="373">
        <v>3242050.8997621974</v>
      </c>
    </row>
    <row r="9165" spans="11:11">
      <c r="K9165" s="373">
        <v>849254.43207043153</v>
      </c>
    </row>
    <row r="9166" spans="11:11">
      <c r="K9166" s="373">
        <v>92676.679029337363</v>
      </c>
    </row>
    <row r="9167" spans="11:11">
      <c r="K9167" s="373">
        <v>247491.15440082923</v>
      </c>
    </row>
    <row r="9168" spans="11:11">
      <c r="K9168" s="373">
        <v>-1790877.2810374363</v>
      </c>
    </row>
    <row r="9169" spans="11:11">
      <c r="K9169" s="373">
        <v>2825763.2032380449</v>
      </c>
    </row>
    <row r="9170" spans="11:11">
      <c r="K9170" s="373">
        <v>3477551.7336084787</v>
      </c>
    </row>
    <row r="9171" spans="11:11">
      <c r="K9171" s="373">
        <v>1798933.0425900563</v>
      </c>
    </row>
    <row r="9172" spans="11:11">
      <c r="K9172" s="373">
        <v>2329226.687381967</v>
      </c>
    </row>
    <row r="9173" spans="11:11">
      <c r="K9173" s="373">
        <v>120537.67972694943</v>
      </c>
    </row>
    <row r="9174" spans="11:11">
      <c r="K9174" s="373">
        <v>-318561.68328441028</v>
      </c>
    </row>
    <row r="9175" spans="11:11">
      <c r="K9175" s="373">
        <v>-691195.23094456713</v>
      </c>
    </row>
    <row r="9176" spans="11:11">
      <c r="K9176" s="373">
        <v>1363913.1322023992</v>
      </c>
    </row>
    <row r="9177" spans="11:11">
      <c r="K9177" s="373">
        <v>-870588.9458441023</v>
      </c>
    </row>
    <row r="9178" spans="11:11">
      <c r="K9178" s="373">
        <v>1197832.4866814904</v>
      </c>
    </row>
    <row r="9179" spans="11:11">
      <c r="K9179" s="373">
        <v>-1560820.3332664217</v>
      </c>
    </row>
    <row r="9180" spans="11:11">
      <c r="K9180" s="373">
        <v>-631082.1656477846</v>
      </c>
    </row>
    <row r="9181" spans="11:11">
      <c r="K9181" s="373">
        <v>767345.62694325554</v>
      </c>
    </row>
    <row r="9182" spans="11:11">
      <c r="K9182" s="373">
        <v>1370632.1819511673</v>
      </c>
    </row>
    <row r="9183" spans="11:11">
      <c r="K9183" s="373">
        <v>249393.29369206494</v>
      </c>
    </row>
    <row r="9184" spans="11:11">
      <c r="K9184" s="373">
        <v>1493867.9646378469</v>
      </c>
    </row>
    <row r="9185" spans="11:11">
      <c r="K9185" s="373">
        <v>1003479.927429538</v>
      </c>
    </row>
    <row r="9186" spans="11:11">
      <c r="K9186" s="373">
        <v>840482.00963969179</v>
      </c>
    </row>
    <row r="9187" spans="11:11">
      <c r="K9187" s="373">
        <v>3022805.4168526763</v>
      </c>
    </row>
    <row r="9188" spans="11:11">
      <c r="K9188" s="373">
        <v>2359449.6930058859</v>
      </c>
    </row>
    <row r="9189" spans="11:11">
      <c r="K9189" s="373">
        <v>-1084564.8880988904</v>
      </c>
    </row>
    <row r="9190" spans="11:11">
      <c r="K9190" s="373">
        <v>718097.84384162654</v>
      </c>
    </row>
    <row r="9191" spans="11:11">
      <c r="K9191" s="373">
        <v>2070486.6066226929</v>
      </c>
    </row>
    <row r="9192" spans="11:11">
      <c r="K9192" s="373">
        <v>1832486.6156553219</v>
      </c>
    </row>
    <row r="9193" spans="11:11">
      <c r="K9193" s="373">
        <v>-1258848.2811573362</v>
      </c>
    </row>
    <row r="9194" spans="11:11">
      <c r="K9194" s="373">
        <v>-222065.38566500787</v>
      </c>
    </row>
    <row r="9195" spans="11:11">
      <c r="K9195" s="373">
        <v>758049.03278680076</v>
      </c>
    </row>
    <row r="9196" spans="11:11">
      <c r="K9196" s="373">
        <v>1146125.8000469699</v>
      </c>
    </row>
    <row r="9197" spans="11:11">
      <c r="K9197" s="373">
        <v>-2684379.2844659965</v>
      </c>
    </row>
    <row r="9198" spans="11:11">
      <c r="K9198" s="373">
        <v>1031823.1871225114</v>
      </c>
    </row>
    <row r="9199" spans="11:11">
      <c r="K9199" s="373">
        <v>1300294.9925637033</v>
      </c>
    </row>
    <row r="9200" spans="11:11">
      <c r="K9200" s="373">
        <v>-298181.11111523607</v>
      </c>
    </row>
    <row r="9201" spans="11:11">
      <c r="K9201" s="373">
        <v>1240386.1917072895</v>
      </c>
    </row>
    <row r="9202" spans="11:11">
      <c r="K9202" s="373">
        <v>1725412.0749409783</v>
      </c>
    </row>
    <row r="9203" spans="11:11">
      <c r="K9203" s="373">
        <v>698514.49273340474</v>
      </c>
    </row>
    <row r="9204" spans="11:11">
      <c r="K9204" s="373">
        <v>1721808.7644826809</v>
      </c>
    </row>
    <row r="9205" spans="11:11">
      <c r="K9205" s="373">
        <v>1414298.6514075582</v>
      </c>
    </row>
    <row r="9206" spans="11:11">
      <c r="K9206" s="373">
        <v>-830779.91960467258</v>
      </c>
    </row>
    <row r="9207" spans="11:11">
      <c r="K9207" s="373">
        <v>1438768.7951437819</v>
      </c>
    </row>
    <row r="9208" spans="11:11">
      <c r="K9208" s="373">
        <v>825356.913255919</v>
      </c>
    </row>
    <row r="9209" spans="11:11">
      <c r="K9209" s="373">
        <v>-1757319.4576173243</v>
      </c>
    </row>
    <row r="9210" spans="11:11">
      <c r="K9210" s="373">
        <v>1225883.18702214</v>
      </c>
    </row>
    <row r="9211" spans="11:11">
      <c r="K9211" s="373">
        <v>590800.83634209889</v>
      </c>
    </row>
    <row r="9212" spans="11:11">
      <c r="K9212" s="373">
        <v>2315874.1400513994</v>
      </c>
    </row>
    <row r="9213" spans="11:11">
      <c r="K9213" s="373">
        <v>1714772.4956832405</v>
      </c>
    </row>
    <row r="9214" spans="11:11">
      <c r="K9214" s="373">
        <v>1431719.489417827</v>
      </c>
    </row>
    <row r="9215" spans="11:11">
      <c r="K9215" s="373">
        <v>-109331.94444080954</v>
      </c>
    </row>
    <row r="9216" spans="11:11">
      <c r="K9216" s="373">
        <v>105466.65622741333</v>
      </c>
    </row>
    <row r="9217" spans="11:11">
      <c r="K9217" s="373">
        <v>1598093.1259661706</v>
      </c>
    </row>
    <row r="9218" spans="11:11">
      <c r="K9218" s="373">
        <v>584449.82644655486</v>
      </c>
    </row>
    <row r="9219" spans="11:11">
      <c r="K9219" s="373">
        <v>2031307.9133439453</v>
      </c>
    </row>
    <row r="9220" spans="11:11">
      <c r="K9220" s="373">
        <v>-561446.92936013872</v>
      </c>
    </row>
    <row r="9221" spans="11:11">
      <c r="K9221" s="373">
        <v>2733610.2788819391</v>
      </c>
    </row>
    <row r="9222" spans="11:11">
      <c r="K9222" s="373">
        <v>228821.01008113241</v>
      </c>
    </row>
    <row r="9223" spans="11:11">
      <c r="K9223" s="373">
        <v>6384.1376876262948</v>
      </c>
    </row>
    <row r="9224" spans="11:11">
      <c r="K9224" s="373">
        <v>1850394.1281524145</v>
      </c>
    </row>
    <row r="9225" spans="11:11">
      <c r="K9225" s="373">
        <v>-364588.9857739259</v>
      </c>
    </row>
    <row r="9226" spans="11:11">
      <c r="K9226" s="373">
        <v>1556530.1119829149</v>
      </c>
    </row>
    <row r="9227" spans="11:11">
      <c r="K9227" s="373">
        <v>2051707.8610023309</v>
      </c>
    </row>
    <row r="9228" spans="11:11">
      <c r="K9228" s="373">
        <v>-349652.12714201817</v>
      </c>
    </row>
    <row r="9229" spans="11:11">
      <c r="K9229" s="373">
        <v>309231.97294380725</v>
      </c>
    </row>
    <row r="9230" spans="11:11">
      <c r="K9230" s="373">
        <v>3015105.8034549877</v>
      </c>
    </row>
    <row r="9231" spans="11:11">
      <c r="K9231" s="373">
        <v>2961359.6572152916</v>
      </c>
    </row>
    <row r="9232" spans="11:11">
      <c r="K9232" s="373">
        <v>-28753.289229955059</v>
      </c>
    </row>
    <row r="9233" spans="11:11">
      <c r="K9233" s="373">
        <v>-1115826.9557393368</v>
      </c>
    </row>
    <row r="9234" spans="11:11">
      <c r="K9234" s="373">
        <v>2478205.0940509681</v>
      </c>
    </row>
    <row r="9235" spans="11:11">
      <c r="K9235" s="373">
        <v>1928287.5125518979</v>
      </c>
    </row>
    <row r="9236" spans="11:11">
      <c r="K9236" s="373">
        <v>-1070181.8100962401</v>
      </c>
    </row>
    <row r="9237" spans="11:11">
      <c r="K9237" s="373">
        <v>870375.66547129792</v>
      </c>
    </row>
    <row r="9238" spans="11:11">
      <c r="K9238" s="373">
        <v>-1314368.4996520618</v>
      </c>
    </row>
    <row r="9239" spans="11:11">
      <c r="K9239" s="373">
        <v>-1015580.1647562553</v>
      </c>
    </row>
    <row r="9240" spans="11:11">
      <c r="K9240" s="373">
        <v>-1417410.0446073785</v>
      </c>
    </row>
    <row r="9241" spans="11:11">
      <c r="K9241" s="373">
        <v>1019468.6664365956</v>
      </c>
    </row>
    <row r="9242" spans="11:11">
      <c r="K9242" s="373">
        <v>1603234.2885827671</v>
      </c>
    </row>
    <row r="9243" spans="11:11">
      <c r="K9243" s="373">
        <v>1538351.4463462245</v>
      </c>
    </row>
    <row r="9244" spans="11:11">
      <c r="K9244" s="373">
        <v>219327.49399404274</v>
      </c>
    </row>
    <row r="9245" spans="11:11">
      <c r="K9245" s="373">
        <v>907314.43243572372</v>
      </c>
    </row>
    <row r="9246" spans="11:11">
      <c r="K9246" s="373">
        <v>499879.03595871571</v>
      </c>
    </row>
    <row r="9247" spans="11:11">
      <c r="K9247" s="373">
        <v>-367037.35581483063</v>
      </c>
    </row>
    <row r="9248" spans="11:11">
      <c r="K9248" s="373">
        <v>1987814.3998893339</v>
      </c>
    </row>
    <row r="9249" spans="11:11">
      <c r="K9249" s="373">
        <v>1481698.4098783133</v>
      </c>
    </row>
    <row r="9250" spans="11:11">
      <c r="K9250" s="373">
        <v>3681106.1403699424</v>
      </c>
    </row>
    <row r="9251" spans="11:11">
      <c r="K9251" s="373">
        <v>-502719.29493981833</v>
      </c>
    </row>
    <row r="9252" spans="11:11">
      <c r="K9252" s="373">
        <v>-2580715.7228689604</v>
      </c>
    </row>
    <row r="9253" spans="11:11">
      <c r="K9253" s="373">
        <v>1053935.944117259</v>
      </c>
    </row>
    <row r="9254" spans="11:11">
      <c r="K9254" s="373">
        <v>992581.54791300488</v>
      </c>
    </row>
    <row r="9255" spans="11:11">
      <c r="K9255" s="373">
        <v>-510943.58760135924</v>
      </c>
    </row>
    <row r="9256" spans="11:11">
      <c r="K9256" s="373">
        <v>670930.33449697704</v>
      </c>
    </row>
    <row r="9257" spans="11:11">
      <c r="K9257" s="373">
        <v>977205.65561860451</v>
      </c>
    </row>
    <row r="9258" spans="11:11">
      <c r="K9258" s="373">
        <v>2994545.9699274618</v>
      </c>
    </row>
    <row r="9259" spans="11:11">
      <c r="K9259" s="373">
        <v>2123294.4770999616</v>
      </c>
    </row>
    <row r="9260" spans="11:11">
      <c r="K9260" s="373">
        <v>-1689928.8821438164</v>
      </c>
    </row>
    <row r="9261" spans="11:11">
      <c r="K9261" s="373">
        <v>1208239.9311597624</v>
      </c>
    </row>
    <row r="9262" spans="11:11">
      <c r="K9262" s="373">
        <v>1715934.697735789</v>
      </c>
    </row>
    <row r="9263" spans="11:11">
      <c r="K9263" s="373">
        <v>-345000.70722300676</v>
      </c>
    </row>
    <row r="9264" spans="11:11">
      <c r="K9264" s="373">
        <v>227343.86997735337</v>
      </c>
    </row>
    <row r="9265" spans="11:11">
      <c r="K9265" s="373">
        <v>1530162.4866032109</v>
      </c>
    </row>
    <row r="9266" spans="11:11">
      <c r="K9266" s="373">
        <v>563883.55822166498</v>
      </c>
    </row>
    <row r="9267" spans="11:11">
      <c r="K9267" s="373">
        <v>2496292.0340726217</v>
      </c>
    </row>
    <row r="9268" spans="11:11">
      <c r="K9268" s="373">
        <v>1465615.9429555975</v>
      </c>
    </row>
    <row r="9269" spans="11:11">
      <c r="K9269" s="373">
        <v>-125381.02319631935</v>
      </c>
    </row>
    <row r="9270" spans="11:11">
      <c r="K9270" s="373">
        <v>2091944.7603039222</v>
      </c>
    </row>
    <row r="9271" spans="11:11">
      <c r="K9271" s="373">
        <v>1028612.6561694902</v>
      </c>
    </row>
    <row r="9272" spans="11:11">
      <c r="K9272" s="373">
        <v>389597.46596921887</v>
      </c>
    </row>
    <row r="9273" spans="11:11">
      <c r="K9273" s="373">
        <v>1689187.0865034407</v>
      </c>
    </row>
    <row r="9274" spans="11:11">
      <c r="K9274" s="373">
        <v>-637799.66504309268</v>
      </c>
    </row>
    <row r="9275" spans="11:11">
      <c r="K9275" s="373">
        <v>2769451.5888477936</v>
      </c>
    </row>
    <row r="9276" spans="11:11">
      <c r="K9276" s="373">
        <v>126070.27740615862</v>
      </c>
    </row>
    <row r="9277" spans="11:11">
      <c r="K9277" s="373">
        <v>-278341.99260904361</v>
      </c>
    </row>
    <row r="9278" spans="11:11">
      <c r="K9278" s="373">
        <v>-1831932.8945946826</v>
      </c>
    </row>
    <row r="9279" spans="11:11">
      <c r="K9279" s="373">
        <v>-176049.53452331619</v>
      </c>
    </row>
    <row r="9280" spans="11:11">
      <c r="K9280" s="373">
        <v>-742722.94561850221</v>
      </c>
    </row>
    <row r="9281" spans="11:11">
      <c r="K9281" s="373">
        <v>2077478.8176418401</v>
      </c>
    </row>
    <row r="9282" spans="11:11">
      <c r="K9282" s="373">
        <v>1143058.3825971454</v>
      </c>
    </row>
    <row r="9283" spans="11:11">
      <c r="K9283" s="373">
        <v>2249036.6410612902</v>
      </c>
    </row>
    <row r="9284" spans="11:11">
      <c r="K9284" s="373">
        <v>-173939.51970587741</v>
      </c>
    </row>
    <row r="9285" spans="11:11">
      <c r="K9285" s="373">
        <v>962935.10963244387</v>
      </c>
    </row>
    <row r="9286" spans="11:11">
      <c r="K9286" s="373">
        <v>-1368870.4691357394</v>
      </c>
    </row>
    <row r="9287" spans="11:11">
      <c r="K9287" s="373">
        <v>3093948.4403530043</v>
      </c>
    </row>
    <row r="9288" spans="11:11">
      <c r="K9288" s="373">
        <v>-900978.89362407569</v>
      </c>
    </row>
    <row r="9289" spans="11:11">
      <c r="K9289" s="373">
        <v>-1596227.0254479151</v>
      </c>
    </row>
    <row r="9290" spans="11:11">
      <c r="K9290" s="373">
        <v>325789.04387477064</v>
      </c>
    </row>
    <row r="9291" spans="11:11">
      <c r="K9291" s="373">
        <v>-1213055.6184775636</v>
      </c>
    </row>
    <row r="9292" spans="11:11">
      <c r="K9292" s="373">
        <v>-589856.59523121698</v>
      </c>
    </row>
    <row r="9293" spans="11:11">
      <c r="K9293" s="373">
        <v>-132971.74231004505</v>
      </c>
    </row>
    <row r="9294" spans="11:11">
      <c r="K9294" s="373">
        <v>-474439.41655788175</v>
      </c>
    </row>
    <row r="9295" spans="11:11">
      <c r="K9295" s="373">
        <v>-456752.72786450782</v>
      </c>
    </row>
    <row r="9296" spans="11:11">
      <c r="K9296" s="373">
        <v>1427851.756054607</v>
      </c>
    </row>
    <row r="9297" spans="11:11">
      <c r="K9297" s="373">
        <v>1886814.291329744</v>
      </c>
    </row>
    <row r="9298" spans="11:11">
      <c r="K9298" s="373">
        <v>3321870.0377529506</v>
      </c>
    </row>
    <row r="9299" spans="11:11">
      <c r="K9299" s="373">
        <v>2518211.3401573133</v>
      </c>
    </row>
    <row r="9300" spans="11:11">
      <c r="K9300" s="373">
        <v>924035.38984520198</v>
      </c>
    </row>
    <row r="9301" spans="11:11">
      <c r="K9301" s="373">
        <v>230196.75734289293</v>
      </c>
    </row>
    <row r="9302" spans="11:11">
      <c r="K9302" s="373">
        <v>2716711.3253542986</v>
      </c>
    </row>
    <row r="9303" spans="11:11">
      <c r="K9303" s="373">
        <v>1779122.5660036381</v>
      </c>
    </row>
    <row r="9304" spans="11:11">
      <c r="K9304" s="373">
        <v>1675872.1833974959</v>
      </c>
    </row>
    <row r="9305" spans="11:11">
      <c r="K9305" s="373">
        <v>-495266.16934111202</v>
      </c>
    </row>
    <row r="9306" spans="11:11">
      <c r="K9306" s="373">
        <v>2368188.9541200493</v>
      </c>
    </row>
    <row r="9307" spans="11:11">
      <c r="K9307" s="373">
        <v>873222.04791710689</v>
      </c>
    </row>
    <row r="9308" spans="11:11">
      <c r="K9308" s="373">
        <v>-338947.27539648069</v>
      </c>
    </row>
    <row r="9309" spans="11:11">
      <c r="K9309" s="373">
        <v>-1418585.2798071741</v>
      </c>
    </row>
    <row r="9310" spans="11:11">
      <c r="K9310" s="373">
        <v>2954502.3425065484</v>
      </c>
    </row>
    <row r="9311" spans="11:11">
      <c r="K9311" s="373">
        <v>-2665194.8966010115</v>
      </c>
    </row>
    <row r="9312" spans="11:11">
      <c r="K9312" s="373">
        <v>2489102.5482033789</v>
      </c>
    </row>
    <row r="9313" spans="11:11">
      <c r="K9313" s="373">
        <v>-1291286.3359534736</v>
      </c>
    </row>
    <row r="9314" spans="11:11">
      <c r="K9314" s="373">
        <v>313846.54837125796</v>
      </c>
    </row>
    <row r="9315" spans="11:11">
      <c r="K9315" s="373">
        <v>461674.21823671134</v>
      </c>
    </row>
    <row r="9316" spans="11:11">
      <c r="K9316" s="373">
        <v>938234.72711027996</v>
      </c>
    </row>
    <row r="9317" spans="11:11">
      <c r="K9317" s="373">
        <v>-955834.70210842812</v>
      </c>
    </row>
    <row r="9318" spans="11:11">
      <c r="K9318" s="373">
        <v>1395627.8230263677</v>
      </c>
    </row>
    <row r="9319" spans="11:11">
      <c r="K9319" s="373">
        <v>-983282.1756865572</v>
      </c>
    </row>
    <row r="9320" spans="11:11">
      <c r="K9320" s="373">
        <v>-2527148.5910038482</v>
      </c>
    </row>
    <row r="9321" spans="11:11">
      <c r="K9321" s="373">
        <v>747308.73703920073</v>
      </c>
    </row>
    <row r="9322" spans="11:11">
      <c r="K9322" s="373">
        <v>-1432585.173551409</v>
      </c>
    </row>
    <row r="9323" spans="11:11">
      <c r="K9323" s="373">
        <v>2016032.0448977544</v>
      </c>
    </row>
    <row r="9324" spans="11:11">
      <c r="K9324" s="373">
        <v>941387.86911263014</v>
      </c>
    </row>
    <row r="9325" spans="11:11">
      <c r="K9325" s="373">
        <v>-1049587.7645367412</v>
      </c>
    </row>
    <row r="9326" spans="11:11">
      <c r="K9326" s="373">
        <v>2644803.7711963523</v>
      </c>
    </row>
    <row r="9327" spans="11:11">
      <c r="K9327" s="373">
        <v>2638483.6036937069</v>
      </c>
    </row>
    <row r="9328" spans="11:11">
      <c r="K9328" s="373">
        <v>-1438481.9545410105</v>
      </c>
    </row>
    <row r="9329" spans="11:11">
      <c r="K9329" s="373">
        <v>1196841.4235587225</v>
      </c>
    </row>
    <row r="9330" spans="11:11">
      <c r="K9330" s="373">
        <v>1816492.5293296149</v>
      </c>
    </row>
    <row r="9331" spans="11:11">
      <c r="K9331" s="373">
        <v>-351236.98578743124</v>
      </c>
    </row>
    <row r="9332" spans="11:11">
      <c r="K9332" s="373">
        <v>-1516483.8715532476</v>
      </c>
    </row>
    <row r="9333" spans="11:11">
      <c r="K9333" s="373">
        <v>402424.31388980569</v>
      </c>
    </row>
    <row r="9334" spans="11:11">
      <c r="K9334" s="373">
        <v>1362657.7070350887</v>
      </c>
    </row>
    <row r="9335" spans="11:11">
      <c r="K9335" s="373">
        <v>-548799.52235110197</v>
      </c>
    </row>
    <row r="9336" spans="11:11">
      <c r="K9336" s="373">
        <v>-401985.98852066975</v>
      </c>
    </row>
    <row r="9337" spans="11:11">
      <c r="K9337" s="373">
        <v>-1718596.2224478561</v>
      </c>
    </row>
    <row r="9338" spans="11:11">
      <c r="K9338" s="373">
        <v>1714091.0016657377</v>
      </c>
    </row>
    <row r="9339" spans="11:11">
      <c r="K9339" s="373">
        <v>1260065.7591845815</v>
      </c>
    </row>
    <row r="9340" spans="11:11">
      <c r="K9340" s="373">
        <v>936701.4480341787</v>
      </c>
    </row>
    <row r="9341" spans="11:11">
      <c r="K9341" s="373">
        <v>2616136.2532576257</v>
      </c>
    </row>
    <row r="9342" spans="11:11">
      <c r="K9342" s="373">
        <v>-2149519.6587704108</v>
      </c>
    </row>
    <row r="9343" spans="11:11">
      <c r="K9343" s="373">
        <v>1871242.4517603077</v>
      </c>
    </row>
    <row r="9344" spans="11:11">
      <c r="K9344" s="373">
        <v>-452004.27391702565</v>
      </c>
    </row>
    <row r="9345" spans="11:11">
      <c r="K9345" s="373">
        <v>-211675.18130826531</v>
      </c>
    </row>
    <row r="9346" spans="11:11">
      <c r="K9346" s="373">
        <v>3288452.6559599591</v>
      </c>
    </row>
    <row r="9347" spans="11:11">
      <c r="K9347" s="373">
        <v>3256197.8019156298</v>
      </c>
    </row>
    <row r="9348" spans="11:11">
      <c r="K9348" s="373">
        <v>-1348354.3154730422</v>
      </c>
    </row>
    <row r="9349" spans="11:11">
      <c r="K9349" s="373">
        <v>-470061.15011311648</v>
      </c>
    </row>
    <row r="9350" spans="11:11">
      <c r="K9350" s="373">
        <v>1196591.6587299912</v>
      </c>
    </row>
    <row r="9351" spans="11:11">
      <c r="K9351" s="373">
        <v>2064383.2360939404</v>
      </c>
    </row>
    <row r="9352" spans="11:11">
      <c r="K9352" s="373">
        <v>-1875994.414286748</v>
      </c>
    </row>
    <row r="9353" spans="11:11">
      <c r="K9353" s="373">
        <v>1861056.9379765128</v>
      </c>
    </row>
    <row r="9354" spans="11:11">
      <c r="K9354" s="373">
        <v>-1357727.7423632746</v>
      </c>
    </row>
    <row r="9355" spans="11:11">
      <c r="K9355" s="373">
        <v>718014.41387419053</v>
      </c>
    </row>
    <row r="9356" spans="11:11">
      <c r="K9356" s="373">
        <v>-991784.70130076411</v>
      </c>
    </row>
    <row r="9357" spans="11:11">
      <c r="K9357" s="373">
        <v>-1450981.7010995145</v>
      </c>
    </row>
    <row r="9358" spans="11:11">
      <c r="K9358" s="373">
        <v>2268665.7879022276</v>
      </c>
    </row>
    <row r="9359" spans="11:11">
      <c r="K9359" s="373">
        <v>367876.45919654076</v>
      </c>
    </row>
    <row r="9360" spans="11:11">
      <c r="K9360" s="373">
        <v>1816993.9879955405</v>
      </c>
    </row>
    <row r="9361" spans="11:11">
      <c r="K9361" s="373">
        <v>-336412.18652468314</v>
      </c>
    </row>
    <row r="9362" spans="11:11">
      <c r="K9362" s="373">
        <v>233077.38184593804</v>
      </c>
    </row>
    <row r="9363" spans="11:11">
      <c r="K9363" s="373">
        <v>-19317.00648547709</v>
      </c>
    </row>
    <row r="9364" spans="11:11">
      <c r="K9364" s="373">
        <v>132888.27718921588</v>
      </c>
    </row>
    <row r="9365" spans="11:11">
      <c r="K9365" s="373">
        <v>-1950268.0375498598</v>
      </c>
    </row>
    <row r="9366" spans="11:11">
      <c r="K9366" s="373">
        <v>732011.85149684851</v>
      </c>
    </row>
    <row r="9367" spans="11:11">
      <c r="K9367" s="373">
        <v>2743954.1117176209</v>
      </c>
    </row>
    <row r="9368" spans="11:11">
      <c r="K9368" s="373">
        <v>207992.31580391969</v>
      </c>
    </row>
    <row r="9369" spans="11:11">
      <c r="K9369" s="373">
        <v>-1151044.1858056134</v>
      </c>
    </row>
    <row r="9370" spans="11:11">
      <c r="K9370" s="373">
        <v>1241525.9524112868</v>
      </c>
    </row>
    <row r="9371" spans="11:11">
      <c r="K9371" s="373">
        <v>619223.52848462178</v>
      </c>
    </row>
    <row r="9372" spans="11:11">
      <c r="K9372" s="373">
        <v>740684.7692363325</v>
      </c>
    </row>
    <row r="9373" spans="11:11">
      <c r="K9373" s="373">
        <v>-685998.97072977456</v>
      </c>
    </row>
    <row r="9374" spans="11:11">
      <c r="K9374" s="373">
        <v>785622.77408800251</v>
      </c>
    </row>
    <row r="9375" spans="11:11">
      <c r="K9375" s="373">
        <v>-1154084.869736826</v>
      </c>
    </row>
    <row r="9376" spans="11:11">
      <c r="K9376" s="373">
        <v>377237.37130694301</v>
      </c>
    </row>
    <row r="9377" spans="11:11">
      <c r="K9377" s="373">
        <v>-1106715.1653522921</v>
      </c>
    </row>
    <row r="9378" spans="11:11">
      <c r="K9378" s="373">
        <v>-319591.49078183225</v>
      </c>
    </row>
    <row r="9379" spans="11:11">
      <c r="K9379" s="373">
        <v>-883953.25855718972</v>
      </c>
    </row>
    <row r="9380" spans="11:11">
      <c r="K9380" s="373">
        <v>1254409.2422458811</v>
      </c>
    </row>
    <row r="9381" spans="11:11">
      <c r="K9381" s="373">
        <v>-278572.90079043922</v>
      </c>
    </row>
    <row r="9382" spans="11:11">
      <c r="K9382" s="373">
        <v>1848543.4521332022</v>
      </c>
    </row>
    <row r="9383" spans="11:11">
      <c r="K9383" s="373">
        <v>7846.0551859075204</v>
      </c>
    </row>
    <row r="9384" spans="11:11">
      <c r="K9384" s="373">
        <v>670766.65044410131</v>
      </c>
    </row>
    <row r="9385" spans="11:11">
      <c r="K9385" s="373">
        <v>4351729.9000071054</v>
      </c>
    </row>
    <row r="9386" spans="11:11">
      <c r="K9386" s="373">
        <v>1382213.4701129852</v>
      </c>
    </row>
    <row r="9387" spans="11:11">
      <c r="K9387" s="373">
        <v>-849456.29901957372</v>
      </c>
    </row>
    <row r="9388" spans="11:11">
      <c r="K9388" s="373">
        <v>1424579.0112158137</v>
      </c>
    </row>
    <row r="9389" spans="11:11">
      <c r="K9389" s="373">
        <v>810096.25821173727</v>
      </c>
    </row>
    <row r="9390" spans="11:11">
      <c r="K9390" s="373">
        <v>-1801863.879547145</v>
      </c>
    </row>
    <row r="9391" spans="11:11">
      <c r="K9391" s="373">
        <v>1205030.7289951483</v>
      </c>
    </row>
    <row r="9392" spans="11:11">
      <c r="K9392" s="373">
        <v>585570.0569992119</v>
      </c>
    </row>
    <row r="9393" spans="11:11">
      <c r="K9393" s="373">
        <v>-405969.48403977603</v>
      </c>
    </row>
    <row r="9394" spans="11:11">
      <c r="K9394" s="373">
        <v>2641158.3257536804</v>
      </c>
    </row>
    <row r="9395" spans="11:11">
      <c r="K9395" s="373">
        <v>-241989.02124818834</v>
      </c>
    </row>
    <row r="9396" spans="11:11">
      <c r="K9396" s="373">
        <v>-1197825.0630015777</v>
      </c>
    </row>
    <row r="9397" spans="11:11">
      <c r="K9397" s="373">
        <v>2731492.044000865</v>
      </c>
    </row>
    <row r="9398" spans="11:11">
      <c r="K9398" s="373">
        <v>602185.74980283412</v>
      </c>
    </row>
    <row r="9399" spans="11:11">
      <c r="K9399" s="373">
        <v>446631.96379105118</v>
      </c>
    </row>
    <row r="9400" spans="11:11">
      <c r="K9400" s="373">
        <v>-150266.41635327437</v>
      </c>
    </row>
    <row r="9401" spans="11:11">
      <c r="K9401" s="373">
        <v>-2622098.848759911</v>
      </c>
    </row>
    <row r="9402" spans="11:11">
      <c r="K9402" s="373">
        <v>1037733.9423004955</v>
      </c>
    </row>
    <row r="9403" spans="11:11">
      <c r="K9403" s="373">
        <v>2433205.3335057357</v>
      </c>
    </row>
    <row r="9404" spans="11:11">
      <c r="K9404" s="373">
        <v>-799995.93975407595</v>
      </c>
    </row>
    <row r="9405" spans="11:11">
      <c r="K9405" s="373">
        <v>-1724232.3563610646</v>
      </c>
    </row>
    <row r="9406" spans="11:11">
      <c r="K9406" s="373">
        <v>-577645.74102606694</v>
      </c>
    </row>
    <row r="9407" spans="11:11">
      <c r="K9407" s="373">
        <v>3593527.4303741548</v>
      </c>
    </row>
    <row r="9408" spans="11:11">
      <c r="K9408" s="373">
        <v>1438163.1832796328</v>
      </c>
    </row>
    <row r="9409" spans="11:11">
      <c r="K9409" s="373">
        <v>-285147.2960741478</v>
      </c>
    </row>
    <row r="9410" spans="11:11">
      <c r="K9410" s="373">
        <v>320437.29810279957</v>
      </c>
    </row>
    <row r="9411" spans="11:11">
      <c r="K9411" s="373">
        <v>3130953.4381760182</v>
      </c>
    </row>
    <row r="9412" spans="11:11">
      <c r="K9412" s="373">
        <v>2983924.2249144437</v>
      </c>
    </row>
    <row r="9413" spans="11:11">
      <c r="K9413" s="373">
        <v>-6795.247728999937</v>
      </c>
    </row>
    <row r="9414" spans="11:11">
      <c r="K9414" s="373">
        <v>-1812984.1995946576</v>
      </c>
    </row>
    <row r="9415" spans="11:11">
      <c r="K9415" s="373">
        <v>895458.64963140967</v>
      </c>
    </row>
    <row r="9416" spans="11:11">
      <c r="K9416" s="373">
        <v>1260120.0083535442</v>
      </c>
    </row>
    <row r="9417" spans="11:11">
      <c r="K9417" s="373">
        <v>244077.618011554</v>
      </c>
    </row>
    <row r="9418" spans="11:11">
      <c r="K9418" s="373">
        <v>902123.09788088431</v>
      </c>
    </row>
    <row r="9419" spans="11:11">
      <c r="K9419" s="373">
        <v>-1326356.3116546185</v>
      </c>
    </row>
    <row r="9420" spans="11:11">
      <c r="K9420" s="373">
        <v>-955037.66653771512</v>
      </c>
    </row>
    <row r="9421" spans="11:11">
      <c r="K9421" s="373">
        <v>-1334861.9216202504</v>
      </c>
    </row>
    <row r="9422" spans="11:11">
      <c r="K9422" s="373">
        <v>1051393.0085586666</v>
      </c>
    </row>
    <row r="9423" spans="11:11">
      <c r="K9423" s="373">
        <v>923834.07057529944</v>
      </c>
    </row>
    <row r="9424" spans="11:11">
      <c r="K9424" s="373">
        <v>922068.77383336215</v>
      </c>
    </row>
    <row r="9425" spans="11:11">
      <c r="K9425" s="373">
        <v>-1641933.8989747486</v>
      </c>
    </row>
    <row r="9426" spans="11:11">
      <c r="K9426" s="373">
        <v>-1645698.870613602</v>
      </c>
    </row>
    <row r="9427" spans="11:11">
      <c r="K9427" s="373">
        <v>-2109976.7724497085</v>
      </c>
    </row>
    <row r="9428" spans="11:11">
      <c r="K9428" s="373">
        <v>873171.56988152745</v>
      </c>
    </row>
    <row r="9429" spans="11:11">
      <c r="K9429" s="373">
        <v>578485.07751924614</v>
      </c>
    </row>
    <row r="9430" spans="11:11">
      <c r="K9430" s="373">
        <v>1593120.4946939738</v>
      </c>
    </row>
    <row r="9431" spans="11:11">
      <c r="K9431" s="373">
        <v>1649920.5557666274</v>
      </c>
    </row>
    <row r="9432" spans="11:11">
      <c r="K9432" s="373">
        <v>1878649.8071898415</v>
      </c>
    </row>
    <row r="9433" spans="11:11">
      <c r="K9433" s="373">
        <v>781115.97921786061</v>
      </c>
    </row>
    <row r="9434" spans="11:11">
      <c r="K9434" s="373">
        <v>-138475.16983917775</v>
      </c>
    </row>
    <row r="9435" spans="11:11">
      <c r="K9435" s="373">
        <v>318731.9663039688</v>
      </c>
    </row>
    <row r="9436" spans="11:11">
      <c r="K9436" s="373">
        <v>2422682.9662924493</v>
      </c>
    </row>
    <row r="9437" spans="11:11">
      <c r="K9437" s="373">
        <v>1235276.4308825762</v>
      </c>
    </row>
    <row r="9438" spans="11:11">
      <c r="K9438" s="373">
        <v>-46581.931992889615</v>
      </c>
    </row>
    <row r="9439" spans="11:11">
      <c r="K9439" s="373">
        <v>-139598.86577901454</v>
      </c>
    </row>
    <row r="9440" spans="11:11">
      <c r="K9440" s="373">
        <v>2662470.0575082153</v>
      </c>
    </row>
    <row r="9441" spans="11:11">
      <c r="K9441" s="373">
        <v>65219.39368088264</v>
      </c>
    </row>
    <row r="9442" spans="11:11">
      <c r="K9442" s="373">
        <v>-37626.967874500435</v>
      </c>
    </row>
    <row r="9443" spans="11:11">
      <c r="K9443" s="373">
        <v>1227834.7062253247</v>
      </c>
    </row>
    <row r="9444" spans="11:11">
      <c r="K9444" s="373">
        <v>66799.259155494627</v>
      </c>
    </row>
    <row r="9445" spans="11:11">
      <c r="K9445" s="373">
        <v>-839639.73789015552</v>
      </c>
    </row>
    <row r="9446" spans="11:11">
      <c r="K9446" s="373">
        <v>299103.01730299904</v>
      </c>
    </row>
    <row r="9447" spans="11:11">
      <c r="K9447" s="373">
        <v>2363964.257888929</v>
      </c>
    </row>
    <row r="9448" spans="11:11">
      <c r="K9448" s="373">
        <v>1274351.879619797</v>
      </c>
    </row>
    <row r="9449" spans="11:11">
      <c r="K9449" s="373">
        <v>-301126.20421499899</v>
      </c>
    </row>
    <row r="9450" spans="11:11">
      <c r="K9450" s="373">
        <v>-2070458.5322765231</v>
      </c>
    </row>
    <row r="9451" spans="11:11">
      <c r="K9451" s="373">
        <v>-2485092.7179818396</v>
      </c>
    </row>
    <row r="9452" spans="11:11">
      <c r="K9452" s="373">
        <v>1739503.5954121647</v>
      </c>
    </row>
    <row r="9453" spans="11:11">
      <c r="K9453" s="373">
        <v>1534721.6463717867</v>
      </c>
    </row>
    <row r="9454" spans="11:11">
      <c r="K9454" s="373">
        <v>976762.08392994222</v>
      </c>
    </row>
    <row r="9455" spans="11:11">
      <c r="K9455" s="373">
        <v>802417.41817776696</v>
      </c>
    </row>
    <row r="9456" spans="11:11">
      <c r="K9456" s="373">
        <v>-1324328.8982446608</v>
      </c>
    </row>
    <row r="9457" spans="11:11">
      <c r="K9457" s="373">
        <v>-1556471.1241232059</v>
      </c>
    </row>
    <row r="9458" spans="11:11">
      <c r="K9458" s="373">
        <v>1401431.5237518561</v>
      </c>
    </row>
    <row r="9459" spans="11:11">
      <c r="K9459" s="373">
        <v>1348339.9204784671</v>
      </c>
    </row>
    <row r="9460" spans="11:11">
      <c r="K9460" s="373">
        <v>-917945.16794208263</v>
      </c>
    </row>
    <row r="9461" spans="11:11">
      <c r="K9461" s="373">
        <v>1649244.9857357561</v>
      </c>
    </row>
    <row r="9462" spans="11:11">
      <c r="K9462" s="373">
        <v>1958600.4234954573</v>
      </c>
    </row>
    <row r="9463" spans="11:11">
      <c r="K9463" s="373">
        <v>842523.23752779816</v>
      </c>
    </row>
    <row r="9464" spans="11:11">
      <c r="K9464" s="373">
        <v>-293516.4497493878</v>
      </c>
    </row>
    <row r="9465" spans="11:11">
      <c r="K9465" s="373">
        <v>-1486792.1834298861</v>
      </c>
    </row>
    <row r="9466" spans="11:11">
      <c r="K9466" s="373">
        <v>-2144682.7612742009</v>
      </c>
    </row>
    <row r="9467" spans="11:11">
      <c r="K9467" s="373">
        <v>-2017845.0608373592</v>
      </c>
    </row>
    <row r="9468" spans="11:11">
      <c r="K9468" s="373">
        <v>-745899.94551265507</v>
      </c>
    </row>
    <row r="9469" spans="11:11">
      <c r="K9469" s="373">
        <v>2819924.9783086274</v>
      </c>
    </row>
    <row r="9470" spans="11:11">
      <c r="K9470" s="373">
        <v>1553319.7120889414</v>
      </c>
    </row>
    <row r="9471" spans="11:11">
      <c r="K9471" s="373">
        <v>457938.31365441903</v>
      </c>
    </row>
    <row r="9472" spans="11:11">
      <c r="K9472" s="373">
        <v>-1294110.0164629295</v>
      </c>
    </row>
    <row r="9473" spans="11:11">
      <c r="K9473" s="373">
        <v>1494022.7429024645</v>
      </c>
    </row>
    <row r="9474" spans="11:11">
      <c r="K9474" s="373">
        <v>-1134377.2718150965</v>
      </c>
    </row>
    <row r="9475" spans="11:11">
      <c r="K9475" s="373">
        <v>391544.94333381718</v>
      </c>
    </row>
    <row r="9476" spans="11:11">
      <c r="K9476" s="373">
        <v>201446.72410124168</v>
      </c>
    </row>
    <row r="9477" spans="11:11">
      <c r="K9477" s="373">
        <v>-2648873.7711919099</v>
      </c>
    </row>
    <row r="9478" spans="11:11">
      <c r="K9478" s="373">
        <v>-713569.15878740896</v>
      </c>
    </row>
    <row r="9479" spans="11:11">
      <c r="K9479" s="373">
        <v>1648675.2407097628</v>
      </c>
    </row>
    <row r="9480" spans="11:11">
      <c r="K9480" s="373">
        <v>1482146.5206967073</v>
      </c>
    </row>
    <row r="9481" spans="11:11">
      <c r="K9481" s="373">
        <v>940747.12742198468</v>
      </c>
    </row>
    <row r="9482" spans="11:11">
      <c r="K9482" s="373">
        <v>612740.40869821352</v>
      </c>
    </row>
    <row r="9483" spans="11:11">
      <c r="K9483" s="373">
        <v>1697784.9763182604</v>
      </c>
    </row>
    <row r="9484" spans="11:11">
      <c r="K9484" s="373">
        <v>2039076.3404370404</v>
      </c>
    </row>
    <row r="9485" spans="11:11">
      <c r="K9485" s="373">
        <v>1546497.6483285881</v>
      </c>
    </row>
    <row r="9486" spans="11:11">
      <c r="K9486" s="373">
        <v>268780.79991527391</v>
      </c>
    </row>
    <row r="9487" spans="11:11">
      <c r="K9487" s="373">
        <v>1289241.7017933533</v>
      </c>
    </row>
    <row r="9488" spans="11:11">
      <c r="K9488" s="373">
        <v>138079.89726589364</v>
      </c>
    </row>
    <row r="9489" spans="11:11">
      <c r="K9489" s="373">
        <v>2368851.0853413455</v>
      </c>
    </row>
    <row r="9490" spans="11:11">
      <c r="K9490" s="373">
        <v>1713363.3892098053</v>
      </c>
    </row>
    <row r="9491" spans="11:11">
      <c r="K9491" s="373">
        <v>-185522.58186848392</v>
      </c>
    </row>
    <row r="9492" spans="11:11">
      <c r="K9492" s="373">
        <v>-695.37996998708695</v>
      </c>
    </row>
    <row r="9493" spans="11:11">
      <c r="K9493" s="373">
        <v>-268011.39934231224</v>
      </c>
    </row>
    <row r="9494" spans="11:11">
      <c r="K9494" s="373">
        <v>1587852.1153013941</v>
      </c>
    </row>
    <row r="9495" spans="11:11">
      <c r="K9495" s="373">
        <v>-77005.869857653277</v>
      </c>
    </row>
    <row r="9496" spans="11:11">
      <c r="K9496" s="373">
        <v>-632947.78446183912</v>
      </c>
    </row>
    <row r="9497" spans="11:11">
      <c r="K9497" s="373">
        <v>3240486.6513045086</v>
      </c>
    </row>
    <row r="9498" spans="11:11">
      <c r="K9498" s="373">
        <v>2427576.4060185654</v>
      </c>
    </row>
    <row r="9499" spans="11:11">
      <c r="K9499" s="373">
        <v>257764.24143160088</v>
      </c>
    </row>
    <row r="9500" spans="11:11">
      <c r="K9500" s="373">
        <v>-1082388.0050871389</v>
      </c>
    </row>
    <row r="9501" spans="11:11">
      <c r="K9501" s="373">
        <v>3501702.9855938321</v>
      </c>
    </row>
    <row r="9502" spans="11:11">
      <c r="K9502" s="373">
        <v>3333688.2922792342</v>
      </c>
    </row>
    <row r="9503" spans="11:11">
      <c r="K9503" s="373">
        <v>-1570710.995943517</v>
      </c>
    </row>
    <row r="9504" spans="11:11">
      <c r="K9504" s="373">
        <v>2815253.6722728247</v>
      </c>
    </row>
    <row r="9505" spans="11:11">
      <c r="K9505" s="373">
        <v>-279712.59859488741</v>
      </c>
    </row>
    <row r="9506" spans="11:11">
      <c r="K9506" s="373">
        <v>1955722.1809859436</v>
      </c>
    </row>
    <row r="9507" spans="11:11">
      <c r="K9507" s="373">
        <v>7177.3631793784443</v>
      </c>
    </row>
    <row r="9508" spans="11:11">
      <c r="K9508" s="373">
        <v>1618801.9237056181</v>
      </c>
    </row>
    <row r="9509" spans="11:11">
      <c r="K9509" s="373">
        <v>810783.98285934911</v>
      </c>
    </row>
    <row r="9510" spans="11:11">
      <c r="K9510" s="373">
        <v>-870047.77694030781</v>
      </c>
    </row>
    <row r="9511" spans="11:11">
      <c r="K9511" s="373">
        <v>-2085547.2756317165</v>
      </c>
    </row>
    <row r="9512" spans="11:11">
      <c r="K9512" s="373">
        <v>356715.23689493653</v>
      </c>
    </row>
    <row r="9513" spans="11:11">
      <c r="K9513" s="373">
        <v>2153662.4189463044</v>
      </c>
    </row>
    <row r="9514" spans="11:11">
      <c r="K9514" s="373">
        <v>76981.997410459444</v>
      </c>
    </row>
    <row r="9515" spans="11:11">
      <c r="K9515" s="373">
        <v>-952409.93412411097</v>
      </c>
    </row>
    <row r="9516" spans="11:11">
      <c r="K9516" s="373">
        <v>-2026195.9387771979</v>
      </c>
    </row>
    <row r="9517" spans="11:11">
      <c r="K9517" s="373">
        <v>-1682927.4758114317</v>
      </c>
    </row>
    <row r="9518" spans="11:11">
      <c r="K9518" s="373">
        <v>1279898.9145576071</v>
      </c>
    </row>
    <row r="9519" spans="11:11">
      <c r="K9519" s="373">
        <v>2629945.4850287298</v>
      </c>
    </row>
    <row r="9520" spans="11:11">
      <c r="K9520" s="373">
        <v>1425991.6297378379</v>
      </c>
    </row>
    <row r="9521" spans="11:11">
      <c r="K9521" s="373">
        <v>2874144.6937754061</v>
      </c>
    </row>
    <row r="9522" spans="11:11">
      <c r="K9522" s="373">
        <v>44641.204138439614</v>
      </c>
    </row>
    <row r="9523" spans="11:11">
      <c r="K9523" s="373">
        <v>-2386108.9624323999</v>
      </c>
    </row>
    <row r="9524" spans="11:11">
      <c r="K9524" s="373">
        <v>429519.44418015494</v>
      </c>
    </row>
    <row r="9525" spans="11:11">
      <c r="K9525" s="373">
        <v>-121660.49688868807</v>
      </c>
    </row>
    <row r="9526" spans="11:11">
      <c r="K9526" s="373">
        <v>1436509.6482083781</v>
      </c>
    </row>
    <row r="9527" spans="11:11">
      <c r="K9527" s="373">
        <v>-814036.4928848194</v>
      </c>
    </row>
    <row r="9528" spans="11:11">
      <c r="K9528" s="373">
        <v>2290536.2203284586</v>
      </c>
    </row>
    <row r="9529" spans="11:11">
      <c r="K9529" s="373">
        <v>-2952253.5354657136</v>
      </c>
    </row>
    <row r="9530" spans="11:11">
      <c r="K9530" s="373">
        <v>3582671.1977419071</v>
      </c>
    </row>
    <row r="9531" spans="11:11">
      <c r="K9531" s="373">
        <v>1144234.8189644872</v>
      </c>
    </row>
    <row r="9532" spans="11:11">
      <c r="K9532" s="373">
        <v>1431991.8217817328</v>
      </c>
    </row>
    <row r="9533" spans="11:11">
      <c r="K9533" s="373">
        <v>2276786.6184042525</v>
      </c>
    </row>
    <row r="9534" spans="11:11">
      <c r="K9534" s="373">
        <v>-645179.60873007262</v>
      </c>
    </row>
    <row r="9535" spans="11:11">
      <c r="K9535" s="373">
        <v>366547.00198841724</v>
      </c>
    </row>
    <row r="9536" spans="11:11">
      <c r="K9536" s="373">
        <v>1923740.9273406973</v>
      </c>
    </row>
    <row r="9537" spans="11:11">
      <c r="K9537" s="373">
        <v>-602552.94361674611</v>
      </c>
    </row>
    <row r="9538" spans="11:11">
      <c r="K9538" s="373">
        <v>-563588.68091812148</v>
      </c>
    </row>
    <row r="9539" spans="11:11">
      <c r="K9539" s="373">
        <v>-1297063.6769617882</v>
      </c>
    </row>
    <row r="9540" spans="11:11">
      <c r="K9540" s="373">
        <v>1303363.0851258666</v>
      </c>
    </row>
    <row r="9541" spans="11:11">
      <c r="K9541" s="373">
        <v>-1195618.1646891534</v>
      </c>
    </row>
    <row r="9542" spans="11:11">
      <c r="K9542" s="373">
        <v>-1917698.3887037775</v>
      </c>
    </row>
    <row r="9543" spans="11:11">
      <c r="K9543" s="373">
        <v>38554.704242218984</v>
      </c>
    </row>
    <row r="9544" spans="11:11">
      <c r="K9544" s="373">
        <v>-305878.1278152552</v>
      </c>
    </row>
    <row r="9545" spans="11:11">
      <c r="K9545" s="373">
        <v>1947406.3319387625</v>
      </c>
    </row>
    <row r="9546" spans="11:11">
      <c r="K9546" s="373">
        <v>2684673.9597701179</v>
      </c>
    </row>
    <row r="9547" spans="11:11">
      <c r="K9547" s="373">
        <v>167796.77816799958</v>
      </c>
    </row>
    <row r="9548" spans="11:11">
      <c r="K9548" s="373">
        <v>947081.38875111728</v>
      </c>
    </row>
    <row r="9549" spans="11:11">
      <c r="K9549" s="373">
        <v>-519980.18085700925</v>
      </c>
    </row>
    <row r="9550" spans="11:11">
      <c r="K9550" s="373">
        <v>-1308329.8537282904</v>
      </c>
    </row>
    <row r="9551" spans="11:11">
      <c r="K9551" s="373">
        <v>-2263845.0859985263</v>
      </c>
    </row>
    <row r="9552" spans="11:11">
      <c r="K9552" s="373">
        <v>2705865.8694714</v>
      </c>
    </row>
    <row r="9553" spans="11:11">
      <c r="K9553" s="373">
        <v>554732.36903795344</v>
      </c>
    </row>
    <row r="9554" spans="11:11">
      <c r="K9554" s="373">
        <v>-1089076.6841045695</v>
      </c>
    </row>
    <row r="9555" spans="11:11">
      <c r="K9555" s="373">
        <v>-144574.5062432671</v>
      </c>
    </row>
    <row r="9556" spans="11:11">
      <c r="K9556" s="373">
        <v>1495212.0790096635</v>
      </c>
    </row>
    <row r="9557" spans="11:11">
      <c r="K9557" s="373">
        <v>-2017299.1981005953</v>
      </c>
    </row>
    <row r="9558" spans="11:11">
      <c r="K9558" s="373">
        <v>959398.07619973714</v>
      </c>
    </row>
    <row r="9559" spans="11:11">
      <c r="K9559" s="373">
        <v>4059168.4462920576</v>
      </c>
    </row>
    <row r="9560" spans="11:11">
      <c r="K9560" s="373">
        <v>756878.3780230952</v>
      </c>
    </row>
    <row r="9561" spans="11:11">
      <c r="K9561" s="373">
        <v>2075383.6551383899</v>
      </c>
    </row>
    <row r="9562" spans="11:11">
      <c r="K9562" s="373">
        <v>-890132.44897722441</v>
      </c>
    </row>
    <row r="9563" spans="11:11">
      <c r="K9563" s="373">
        <v>1158803.8972532183</v>
      </c>
    </row>
    <row r="9564" spans="11:11">
      <c r="K9564" s="373">
        <v>-2675708.4596908204</v>
      </c>
    </row>
    <row r="9565" spans="11:11">
      <c r="K9565" s="373">
        <v>165744.58335377695</v>
      </c>
    </row>
    <row r="9566" spans="11:11">
      <c r="K9566" s="373">
        <v>-947964.33471269184</v>
      </c>
    </row>
    <row r="9567" spans="11:11">
      <c r="K9567" s="373">
        <v>-878810.83048951405</v>
      </c>
    </row>
    <row r="9568" spans="11:11">
      <c r="K9568" s="373">
        <v>973374.32308577909</v>
      </c>
    </row>
    <row r="9569" spans="11:11">
      <c r="K9569" s="373">
        <v>-110977.55026766565</v>
      </c>
    </row>
    <row r="9570" spans="11:11">
      <c r="K9570" s="373">
        <v>324468.32575185248</v>
      </c>
    </row>
    <row r="9571" spans="11:11">
      <c r="K9571" s="373">
        <v>1382146.0849586658</v>
      </c>
    </row>
    <row r="9572" spans="11:11">
      <c r="K9572" s="373">
        <v>448350.62417058344</v>
      </c>
    </row>
    <row r="9573" spans="11:11">
      <c r="K9573" s="373">
        <v>2937243.5297791604</v>
      </c>
    </row>
    <row r="9574" spans="11:11">
      <c r="K9574" s="373">
        <v>-878566.88580308191</v>
      </c>
    </row>
    <row r="9575" spans="11:11">
      <c r="K9575" s="373">
        <v>-2339080.0302459579</v>
      </c>
    </row>
    <row r="9576" spans="11:11">
      <c r="K9576" s="373">
        <v>1131209.9167927618</v>
      </c>
    </row>
    <row r="9577" spans="11:11">
      <c r="K9577" s="373">
        <v>-1559240.909715638</v>
      </c>
    </row>
    <row r="9578" spans="11:11">
      <c r="K9578" s="373">
        <v>1570061.9442439901</v>
      </c>
    </row>
    <row r="9579" spans="11:11">
      <c r="K9579" s="373">
        <v>968116.87503127498</v>
      </c>
    </row>
    <row r="9580" spans="11:11">
      <c r="K9580" s="373">
        <v>-349340.19330961024</v>
      </c>
    </row>
    <row r="9581" spans="11:11">
      <c r="K9581" s="373">
        <v>667901.60484482604</v>
      </c>
    </row>
    <row r="9582" spans="11:11">
      <c r="K9582" s="373">
        <v>-100832.40264375904</v>
      </c>
    </row>
    <row r="9583" spans="11:11">
      <c r="K9583" s="373">
        <v>-921864.25772008405</v>
      </c>
    </row>
    <row r="9584" spans="11:11">
      <c r="K9584" s="373">
        <v>2393444.3142131446</v>
      </c>
    </row>
    <row r="9585" spans="11:11">
      <c r="K9585" s="373">
        <v>461437.19208690105</v>
      </c>
    </row>
    <row r="9586" spans="11:11">
      <c r="K9586" s="373">
        <v>207827.26171273063</v>
      </c>
    </row>
    <row r="9587" spans="11:11">
      <c r="K9587" s="373">
        <v>3861161.2860204699</v>
      </c>
    </row>
    <row r="9588" spans="11:11">
      <c r="K9588" s="373">
        <v>-31393.7975226501</v>
      </c>
    </row>
    <row r="9589" spans="11:11">
      <c r="K9589" s="373">
        <v>846964.99476384022</v>
      </c>
    </row>
    <row r="9590" spans="11:11">
      <c r="K9590" s="373">
        <v>-25471.083088265965</v>
      </c>
    </row>
    <row r="9591" spans="11:11">
      <c r="K9591" s="373">
        <v>1728985.0801313359</v>
      </c>
    </row>
    <row r="9592" spans="11:11">
      <c r="K9592" s="373">
        <v>62866.693330274895</v>
      </c>
    </row>
    <row r="9593" spans="11:11">
      <c r="K9593" s="373">
        <v>139242.89026945829</v>
      </c>
    </row>
    <row r="9594" spans="11:11">
      <c r="K9594" s="373">
        <v>-1625639.3575402962</v>
      </c>
    </row>
    <row r="9595" spans="11:11">
      <c r="K9595" s="373">
        <v>776114.30579176103</v>
      </c>
    </row>
    <row r="9596" spans="11:11">
      <c r="K9596" s="373">
        <v>686811.31429128419</v>
      </c>
    </row>
    <row r="9597" spans="11:11">
      <c r="K9597" s="373">
        <v>458194.42671172111</v>
      </c>
    </row>
    <row r="9598" spans="11:11">
      <c r="K9598" s="373">
        <v>1587668.863510228</v>
      </c>
    </row>
    <row r="9599" spans="11:11">
      <c r="K9599" s="373">
        <v>2558014.3540825062</v>
      </c>
    </row>
    <row r="9600" spans="11:11">
      <c r="K9600" s="373">
        <v>651563.17357675615</v>
      </c>
    </row>
    <row r="9601" spans="11:11">
      <c r="K9601" s="373">
        <v>1096790.3792381806</v>
      </c>
    </row>
    <row r="9602" spans="11:11">
      <c r="K9602" s="373">
        <v>-68527.651321943849</v>
      </c>
    </row>
    <row r="9603" spans="11:11">
      <c r="K9603" s="373">
        <v>-262326.50050356146</v>
      </c>
    </row>
    <row r="9604" spans="11:11">
      <c r="K9604" s="373">
        <v>1641907.5812603466</v>
      </c>
    </row>
    <row r="9605" spans="11:11">
      <c r="K9605" s="373">
        <v>554797.65866538486</v>
      </c>
    </row>
    <row r="9606" spans="11:11">
      <c r="K9606" s="373">
        <v>70257.969422351103</v>
      </c>
    </row>
    <row r="9607" spans="11:11">
      <c r="K9607" s="373">
        <v>635887.52570415824</v>
      </c>
    </row>
    <row r="9608" spans="11:11">
      <c r="K9608" s="373">
        <v>946706.79944426822</v>
      </c>
    </row>
    <row r="9609" spans="11:11">
      <c r="K9609" s="373">
        <v>1071544.7828606095</v>
      </c>
    </row>
    <row r="9610" spans="11:11">
      <c r="K9610" s="373">
        <v>1352799.177881601</v>
      </c>
    </row>
    <row r="9611" spans="11:11">
      <c r="K9611" s="373">
        <v>-378435.97563715698</v>
      </c>
    </row>
    <row r="9612" spans="11:11">
      <c r="K9612" s="373">
        <v>1357696.3896930136</v>
      </c>
    </row>
    <row r="9613" spans="11:11">
      <c r="K9613" s="373">
        <v>1175466.4541000898</v>
      </c>
    </row>
    <row r="9614" spans="11:11">
      <c r="K9614" s="373">
        <v>1290783.7003916197</v>
      </c>
    </row>
    <row r="9615" spans="11:11">
      <c r="K9615" s="373">
        <v>-727456.7270390921</v>
      </c>
    </row>
    <row r="9616" spans="11:11">
      <c r="K9616" s="373">
        <v>-1919003.6336106153</v>
      </c>
    </row>
    <row r="9617" spans="11:11">
      <c r="K9617" s="373">
        <v>510585.18825054052</v>
      </c>
    </row>
    <row r="9618" spans="11:11">
      <c r="K9618" s="373">
        <v>594150.35515057738</v>
      </c>
    </row>
    <row r="9619" spans="11:11">
      <c r="K9619" s="373">
        <v>-672304.72339774575</v>
      </c>
    </row>
    <row r="9620" spans="11:11">
      <c r="K9620" s="373">
        <v>2063457.6010025407</v>
      </c>
    </row>
    <row r="9621" spans="11:11">
      <c r="K9621" s="373">
        <v>842413.69951948035</v>
      </c>
    </row>
    <row r="9622" spans="11:11">
      <c r="K9622" s="373">
        <v>103663.34117864864</v>
      </c>
    </row>
    <row r="9623" spans="11:11">
      <c r="K9623" s="373">
        <v>91661.957295742352</v>
      </c>
    </row>
    <row r="9624" spans="11:11">
      <c r="K9624" s="373">
        <v>2105324.0454309015</v>
      </c>
    </row>
    <row r="9625" spans="11:11">
      <c r="K9625" s="373">
        <v>287639.66338327643</v>
      </c>
    </row>
    <row r="9626" spans="11:11">
      <c r="K9626" s="373">
        <v>45243.617369767046</v>
      </c>
    </row>
    <row r="9627" spans="11:11">
      <c r="K9627" s="373">
        <v>1544994.4861022651</v>
      </c>
    </row>
    <row r="9628" spans="11:11">
      <c r="K9628" s="373">
        <v>1932064.4570308735</v>
      </c>
    </row>
    <row r="9629" spans="11:11">
      <c r="K9629" s="373">
        <v>-763698.3587124605</v>
      </c>
    </row>
    <row r="9630" spans="11:11">
      <c r="K9630" s="373">
        <v>-716853.68590662826</v>
      </c>
    </row>
    <row r="9631" spans="11:11">
      <c r="K9631" s="373">
        <v>1375532.0443547827</v>
      </c>
    </row>
    <row r="9632" spans="11:11">
      <c r="K9632" s="373">
        <v>2359973.7561650965</v>
      </c>
    </row>
    <row r="9633" spans="11:11">
      <c r="K9633" s="373">
        <v>2340562.5488363616</v>
      </c>
    </row>
    <row r="9634" spans="11:11">
      <c r="K9634" s="373">
        <v>-2468798.4432391599</v>
      </c>
    </row>
    <row r="9635" spans="11:11">
      <c r="K9635" s="373">
        <v>68665.9320583113</v>
      </c>
    </row>
    <row r="9636" spans="11:11">
      <c r="K9636" s="373">
        <v>2812498.6139364513</v>
      </c>
    </row>
    <row r="9637" spans="11:11">
      <c r="K9637" s="373">
        <v>201484.89113717875</v>
      </c>
    </row>
    <row r="9638" spans="11:11">
      <c r="K9638" s="373">
        <v>1341403.7680777365</v>
      </c>
    </row>
    <row r="9639" spans="11:11">
      <c r="K9639" s="373">
        <v>655458.15961590572</v>
      </c>
    </row>
    <row r="9640" spans="11:11">
      <c r="K9640" s="373">
        <v>177260.09935263521</v>
      </c>
    </row>
    <row r="9641" spans="11:11">
      <c r="K9641" s="373">
        <v>-104453.86789698596</v>
      </c>
    </row>
    <row r="9642" spans="11:11">
      <c r="K9642" s="373">
        <v>2314417.4070643252</v>
      </c>
    </row>
    <row r="9643" spans="11:11">
      <c r="K9643" s="373">
        <v>2338343.5289642578</v>
      </c>
    </row>
    <row r="9644" spans="11:11">
      <c r="K9644" s="373">
        <v>3449186.8015602669</v>
      </c>
    </row>
    <row r="9645" spans="11:11">
      <c r="K9645" s="373">
        <v>43809.935885152081</v>
      </c>
    </row>
    <row r="9646" spans="11:11">
      <c r="K9646" s="373">
        <v>-841997.31486350019</v>
      </c>
    </row>
    <row r="9647" spans="11:11">
      <c r="K9647" s="373">
        <v>-1420041.3932661563</v>
      </c>
    </row>
    <row r="9648" spans="11:11">
      <c r="K9648" s="373">
        <v>366609.76654903824</v>
      </c>
    </row>
    <row r="9649" spans="11:11">
      <c r="K9649" s="373">
        <v>-1254085.7685378182</v>
      </c>
    </row>
    <row r="9650" spans="11:11">
      <c r="K9650" s="373">
        <v>1441480.1513884638</v>
      </c>
    </row>
    <row r="9651" spans="11:11">
      <c r="K9651" s="373">
        <v>-641148.52170364186</v>
      </c>
    </row>
    <row r="9652" spans="11:11">
      <c r="K9652" s="373">
        <v>2405746.7497892855</v>
      </c>
    </row>
    <row r="9653" spans="11:11">
      <c r="K9653" s="373">
        <v>1087893.5962615779</v>
      </c>
    </row>
    <row r="9654" spans="11:11">
      <c r="K9654" s="373">
        <v>1299816.3594631313</v>
      </c>
    </row>
    <row r="9655" spans="11:11">
      <c r="K9655" s="373">
        <v>399780.65266897203</v>
      </c>
    </row>
    <row r="9656" spans="11:11">
      <c r="K9656" s="373">
        <v>25339.830744633451</v>
      </c>
    </row>
    <row r="9657" spans="11:11">
      <c r="K9657" s="373">
        <v>-868678.77215801319</v>
      </c>
    </row>
    <row r="9658" spans="11:11">
      <c r="K9658" s="373">
        <v>1173698.1242890435</v>
      </c>
    </row>
    <row r="9659" spans="11:11">
      <c r="K9659" s="373">
        <v>782158.75645548967</v>
      </c>
    </row>
    <row r="9660" spans="11:11">
      <c r="K9660" s="373">
        <v>-107352.89046780136</v>
      </c>
    </row>
    <row r="9661" spans="11:11">
      <c r="K9661" s="373">
        <v>-933795.73129094008</v>
      </c>
    </row>
    <row r="9662" spans="11:11">
      <c r="K9662" s="373">
        <v>2940194.6947557703</v>
      </c>
    </row>
    <row r="9663" spans="11:11">
      <c r="K9663" s="373">
        <v>171080.17922019679</v>
      </c>
    </row>
    <row r="9664" spans="11:11">
      <c r="K9664" s="373">
        <v>-395723.46973502007</v>
      </c>
    </row>
    <row r="9665" spans="11:11">
      <c r="K9665" s="373">
        <v>-1299877.0832395365</v>
      </c>
    </row>
    <row r="9666" spans="11:11">
      <c r="K9666" s="373">
        <v>1863859.1919206649</v>
      </c>
    </row>
    <row r="9667" spans="11:11">
      <c r="K9667" s="373">
        <v>-1664298.33410924</v>
      </c>
    </row>
    <row r="9668" spans="11:11">
      <c r="K9668" s="373">
        <v>1258344.5696880727</v>
      </c>
    </row>
    <row r="9669" spans="11:11">
      <c r="K9669" s="373">
        <v>-247713.50799012999</v>
      </c>
    </row>
    <row r="9670" spans="11:11">
      <c r="K9670" s="373">
        <v>1289886.1471550914</v>
      </c>
    </row>
    <row r="9671" spans="11:11">
      <c r="K9671" s="373">
        <v>4242524.1017334517</v>
      </c>
    </row>
    <row r="9672" spans="11:11">
      <c r="K9672" s="373">
        <v>934111.40555768157</v>
      </c>
    </row>
    <row r="9673" spans="11:11">
      <c r="K9673" s="373">
        <v>3375249.0446772641</v>
      </c>
    </row>
    <row r="9674" spans="11:11">
      <c r="K9674" s="373">
        <v>-1046705.3871261365</v>
      </c>
    </row>
    <row r="9675" spans="11:11">
      <c r="K9675" s="373">
        <v>1869630.7944178728</v>
      </c>
    </row>
    <row r="9676" spans="11:11">
      <c r="K9676" s="373">
        <v>-89908.309894505888</v>
      </c>
    </row>
    <row r="9677" spans="11:11">
      <c r="K9677" s="373">
        <v>991353.26596239232</v>
      </c>
    </row>
    <row r="9678" spans="11:11">
      <c r="K9678" s="373">
        <v>893623.99774440448</v>
      </c>
    </row>
    <row r="9679" spans="11:11">
      <c r="K9679" s="373">
        <v>-140681.39100159658</v>
      </c>
    </row>
    <row r="9680" spans="11:11">
      <c r="K9680" s="373">
        <v>-1672510.737532354</v>
      </c>
    </row>
    <row r="9681" spans="11:11">
      <c r="K9681" s="373">
        <v>2911514.0343937716</v>
      </c>
    </row>
    <row r="9682" spans="11:11">
      <c r="K9682" s="373">
        <v>-2291167.9296598742</v>
      </c>
    </row>
    <row r="9683" spans="11:11">
      <c r="K9683" s="373">
        <v>866163.57984893327</v>
      </c>
    </row>
    <row r="9684" spans="11:11">
      <c r="K9684" s="373">
        <v>1602662.340140118</v>
      </c>
    </row>
    <row r="9685" spans="11:11">
      <c r="K9685" s="373">
        <v>1765803.3815771474</v>
      </c>
    </row>
    <row r="9686" spans="11:11">
      <c r="K9686" s="373">
        <v>-133810.62719066022</v>
      </c>
    </row>
    <row r="9687" spans="11:11">
      <c r="K9687" s="373">
        <v>-2477625.7280772207</v>
      </c>
    </row>
    <row r="9688" spans="11:11">
      <c r="K9688" s="373">
        <v>503420.12402205588</v>
      </c>
    </row>
    <row r="9689" spans="11:11">
      <c r="K9689" s="373">
        <v>1898064.0739514499</v>
      </c>
    </row>
    <row r="9690" spans="11:11">
      <c r="K9690" s="373">
        <v>-2195579.1622003531</v>
      </c>
    </row>
    <row r="9691" spans="11:11">
      <c r="K9691" s="373">
        <v>295056.79262664355</v>
      </c>
    </row>
    <row r="9692" spans="11:11">
      <c r="K9692" s="373">
        <v>-1092190.461365948</v>
      </c>
    </row>
    <row r="9693" spans="11:11">
      <c r="K9693" s="373">
        <v>1720262.1489858541</v>
      </c>
    </row>
    <row r="9694" spans="11:11">
      <c r="K9694" s="373">
        <v>-275346.038540988</v>
      </c>
    </row>
    <row r="9695" spans="11:11">
      <c r="K9695" s="373">
        <v>883087.28066657693</v>
      </c>
    </row>
    <row r="9696" spans="11:11">
      <c r="K9696" s="373">
        <v>37084.734924572287</v>
      </c>
    </row>
    <row r="9697" spans="11:11">
      <c r="K9697" s="373">
        <v>3772969.9009437757</v>
      </c>
    </row>
    <row r="9698" spans="11:11">
      <c r="K9698" s="373">
        <v>-366583.5118611129</v>
      </c>
    </row>
    <row r="9699" spans="11:11">
      <c r="K9699" s="373">
        <v>940590.0347769137</v>
      </c>
    </row>
    <row r="9700" spans="11:11">
      <c r="K9700" s="373">
        <v>382682.92132512038</v>
      </c>
    </row>
    <row r="9701" spans="11:11">
      <c r="K9701" s="373">
        <v>-1885181.1361086355</v>
      </c>
    </row>
    <row r="9702" spans="11:11">
      <c r="K9702" s="373">
        <v>-13615.143708928023</v>
      </c>
    </row>
    <row r="9703" spans="11:11">
      <c r="K9703" s="373">
        <v>459384.23579051974</v>
      </c>
    </row>
    <row r="9704" spans="11:11">
      <c r="K9704" s="373">
        <v>-1844560.7637518407</v>
      </c>
    </row>
    <row r="9705" spans="11:11">
      <c r="K9705" s="373">
        <v>2109590.8815133991</v>
      </c>
    </row>
    <row r="9706" spans="11:11">
      <c r="K9706" s="373">
        <v>653617.78385006194</v>
      </c>
    </row>
    <row r="9707" spans="11:11">
      <c r="K9707" s="373">
        <v>3489080.3336251201</v>
      </c>
    </row>
    <row r="9708" spans="11:11">
      <c r="K9708" s="373">
        <v>368584.78067629458</v>
      </c>
    </row>
    <row r="9709" spans="11:11">
      <c r="K9709" s="373">
        <v>1917216.8845799395</v>
      </c>
    </row>
    <row r="9710" spans="11:11">
      <c r="K9710" s="373">
        <v>-1253842.7471104895</v>
      </c>
    </row>
    <row r="9711" spans="11:11">
      <c r="K9711" s="373">
        <v>-2622196.0270775394</v>
      </c>
    </row>
    <row r="9712" spans="11:11">
      <c r="K9712" s="373">
        <v>-1185003.4046589299</v>
      </c>
    </row>
    <row r="9713" spans="11:11">
      <c r="K9713" s="373">
        <v>403824.24658718286</v>
      </c>
    </row>
    <row r="9714" spans="11:11">
      <c r="K9714" s="373">
        <v>-1430785.1144018003</v>
      </c>
    </row>
    <row r="9715" spans="11:11">
      <c r="K9715" s="373">
        <v>-738206.83831684943</v>
      </c>
    </row>
    <row r="9716" spans="11:11">
      <c r="K9716" s="373">
        <v>-1753270.6187736273</v>
      </c>
    </row>
    <row r="9717" spans="11:11">
      <c r="K9717" s="373">
        <v>258959.64395139599</v>
      </c>
    </row>
    <row r="9718" spans="11:11">
      <c r="K9718" s="373">
        <v>1174749.6642933122</v>
      </c>
    </row>
    <row r="9719" spans="11:11">
      <c r="K9719" s="373">
        <v>-1238357.8665740029</v>
      </c>
    </row>
    <row r="9720" spans="11:11">
      <c r="K9720" s="373">
        <v>358790.98531685327</v>
      </c>
    </row>
    <row r="9721" spans="11:11">
      <c r="K9721" s="373">
        <v>974481.96671269718</v>
      </c>
    </row>
    <row r="9722" spans="11:11">
      <c r="K9722" s="373">
        <v>1585441.1064521384</v>
      </c>
    </row>
    <row r="9723" spans="11:11">
      <c r="K9723" s="373">
        <v>-341028.44402360986</v>
      </c>
    </row>
    <row r="9724" spans="11:11">
      <c r="K9724" s="373">
        <v>299460.86958075804</v>
      </c>
    </row>
    <row r="9725" spans="11:11">
      <c r="K9725" s="373">
        <v>-2724038.9190089004</v>
      </c>
    </row>
    <row r="9726" spans="11:11">
      <c r="K9726" s="373">
        <v>1853659.8423416999</v>
      </c>
    </row>
    <row r="9727" spans="11:11">
      <c r="K9727" s="373">
        <v>-344292.19076897088</v>
      </c>
    </row>
    <row r="9728" spans="11:11">
      <c r="K9728" s="373">
        <v>-29896.170988307102</v>
      </c>
    </row>
    <row r="9729" spans="11:11">
      <c r="K9729" s="373">
        <v>-1524498.8009283291</v>
      </c>
    </row>
    <row r="9730" spans="11:11">
      <c r="K9730" s="373">
        <v>1481143.3270344867</v>
      </c>
    </row>
    <row r="9731" spans="11:11">
      <c r="K9731" s="373">
        <v>88201.723125851015</v>
      </c>
    </row>
    <row r="9732" spans="11:11">
      <c r="K9732" s="373">
        <v>3651652.1714647468</v>
      </c>
    </row>
    <row r="9733" spans="11:11">
      <c r="K9733" s="373">
        <v>2359684.8271893943</v>
      </c>
    </row>
    <row r="9734" spans="11:11">
      <c r="K9734" s="373">
        <v>-275043.29022866604</v>
      </c>
    </row>
    <row r="9735" spans="11:11">
      <c r="K9735" s="373">
        <v>2659874.4609649424</v>
      </c>
    </row>
    <row r="9736" spans="11:11">
      <c r="K9736" s="373">
        <v>420144.59332966967</v>
      </c>
    </row>
    <row r="9737" spans="11:11">
      <c r="K9737" s="373">
        <v>2060964.5618472986</v>
      </c>
    </row>
    <row r="9738" spans="11:11">
      <c r="K9738" s="373">
        <v>2422584.666681271</v>
      </c>
    </row>
    <row r="9739" spans="11:11">
      <c r="K9739" s="373">
        <v>-45519.0161840769</v>
      </c>
    </row>
    <row r="9740" spans="11:11">
      <c r="K9740" s="373">
        <v>1853780.4724704816</v>
      </c>
    </row>
    <row r="9741" spans="11:11">
      <c r="K9741" s="373">
        <v>1765068.6918993529</v>
      </c>
    </row>
    <row r="9742" spans="11:11">
      <c r="K9742" s="373">
        <v>1476629.7497120893</v>
      </c>
    </row>
    <row r="9743" spans="11:11">
      <c r="K9743" s="373">
        <v>650678.22101971344</v>
      </c>
    </row>
    <row r="9744" spans="11:11">
      <c r="K9744" s="373">
        <v>-1047567.1518195879</v>
      </c>
    </row>
    <row r="9745" spans="11:11">
      <c r="K9745" s="373">
        <v>3112078.1949884994</v>
      </c>
    </row>
    <row r="9746" spans="11:11">
      <c r="K9746" s="373">
        <v>-1000099.1995674371</v>
      </c>
    </row>
    <row r="9747" spans="11:11">
      <c r="K9747" s="373">
        <v>-267805.68206353509</v>
      </c>
    </row>
    <row r="9748" spans="11:11">
      <c r="K9748" s="373">
        <v>425454.23973680451</v>
      </c>
    </row>
    <row r="9749" spans="11:11">
      <c r="K9749" s="373">
        <v>-870951.02364173462</v>
      </c>
    </row>
    <row r="9750" spans="11:11">
      <c r="K9750" s="373">
        <v>-672928.65157615708</v>
      </c>
    </row>
    <row r="9751" spans="11:11">
      <c r="K9751" s="373">
        <v>-1926056.8287054254</v>
      </c>
    </row>
    <row r="9752" spans="11:11">
      <c r="K9752" s="373">
        <v>755291.44908266445</v>
      </c>
    </row>
    <row r="9753" spans="11:11">
      <c r="K9753" s="373">
        <v>3464925.5482014529</v>
      </c>
    </row>
    <row r="9754" spans="11:11">
      <c r="K9754" s="373">
        <v>-1768703.452537461</v>
      </c>
    </row>
    <row r="9755" spans="11:11">
      <c r="K9755" s="373">
        <v>-1214075.655405733</v>
      </c>
    </row>
    <row r="9756" spans="11:11">
      <c r="K9756" s="373">
        <v>876222.02274747635</v>
      </c>
    </row>
    <row r="9757" spans="11:11">
      <c r="K9757" s="373">
        <v>824685.27102179662</v>
      </c>
    </row>
    <row r="9758" spans="11:11">
      <c r="K9758" s="373">
        <v>-2400172.472752952</v>
      </c>
    </row>
    <row r="9759" spans="11:11">
      <c r="K9759" s="373">
        <v>-343446.94189683488</v>
      </c>
    </row>
    <row r="9760" spans="11:11">
      <c r="K9760" s="373">
        <v>269930.75963602075</v>
      </c>
    </row>
    <row r="9761" spans="11:11">
      <c r="K9761" s="373">
        <v>-1173921.0662451335</v>
      </c>
    </row>
    <row r="9762" spans="11:11">
      <c r="K9762" s="373">
        <v>4241649.7657051291</v>
      </c>
    </row>
    <row r="9763" spans="11:11">
      <c r="K9763" s="373">
        <v>2100585.4277567724</v>
      </c>
    </row>
    <row r="9764" spans="11:11">
      <c r="K9764" s="373">
        <v>-816525.83077202679</v>
      </c>
    </row>
    <row r="9765" spans="11:11">
      <c r="K9765" s="373">
        <v>2744839.5962835839</v>
      </c>
    </row>
    <row r="9766" spans="11:11">
      <c r="K9766" s="373">
        <v>-389390.67448069598</v>
      </c>
    </row>
    <row r="9767" spans="11:11">
      <c r="K9767" s="373">
        <v>-144419.84747577179</v>
      </c>
    </row>
    <row r="9768" spans="11:11">
      <c r="K9768" s="373">
        <v>2368315.8788963044</v>
      </c>
    </row>
    <row r="9769" spans="11:11">
      <c r="K9769" s="373">
        <v>267806.08020531293</v>
      </c>
    </row>
    <row r="9770" spans="11:11">
      <c r="K9770" s="373">
        <v>560280.21309469338</v>
      </c>
    </row>
    <row r="9771" spans="11:11">
      <c r="K9771" s="373">
        <v>1604992.1610682865</v>
      </c>
    </row>
    <row r="9772" spans="11:11">
      <c r="K9772" s="373">
        <v>632681.01493946998</v>
      </c>
    </row>
    <row r="9773" spans="11:11">
      <c r="K9773" s="373">
        <v>1526486.155858374</v>
      </c>
    </row>
    <row r="9774" spans="11:11">
      <c r="K9774" s="373">
        <v>2538782.3851366602</v>
      </c>
    </row>
    <row r="9775" spans="11:11">
      <c r="K9775" s="373">
        <v>1451737.392175358</v>
      </c>
    </row>
    <row r="9776" spans="11:11">
      <c r="K9776" s="373">
        <v>453107.66349893366</v>
      </c>
    </row>
    <row r="9777" spans="11:11">
      <c r="K9777" s="373">
        <v>-533201.93046187004</v>
      </c>
    </row>
    <row r="9778" spans="11:11">
      <c r="K9778" s="373">
        <v>3256320.2701536026</v>
      </c>
    </row>
    <row r="9779" spans="11:11">
      <c r="K9779" s="373">
        <v>-396680.61784325354</v>
      </c>
    </row>
    <row r="9780" spans="11:11">
      <c r="K9780" s="373">
        <v>-430739.64301341004</v>
      </c>
    </row>
    <row r="9781" spans="11:11">
      <c r="K9781" s="373">
        <v>2155253.1592618497</v>
      </c>
    </row>
    <row r="9782" spans="11:11">
      <c r="K9782" s="373">
        <v>1312939.8010129535</v>
      </c>
    </row>
    <row r="9783" spans="11:11">
      <c r="K9783" s="373">
        <v>3014409.832462512</v>
      </c>
    </row>
    <row r="9784" spans="11:11">
      <c r="K9784" s="373">
        <v>65545.176049465081</v>
      </c>
    </row>
    <row r="9785" spans="11:11">
      <c r="K9785" s="373">
        <v>-1753426.1367364663</v>
      </c>
    </row>
    <row r="9786" spans="11:11">
      <c r="K9786" s="373">
        <v>807319.08911753376</v>
      </c>
    </row>
    <row r="9787" spans="11:11">
      <c r="K9787" s="373">
        <v>12774.194067516597</v>
      </c>
    </row>
    <row r="9788" spans="11:11">
      <c r="K9788" s="373">
        <v>-212239.99912918056</v>
      </c>
    </row>
    <row r="9789" spans="11:11">
      <c r="K9789" s="373">
        <v>328594.72891916172</v>
      </c>
    </row>
    <row r="9790" spans="11:11">
      <c r="K9790" s="373">
        <v>1944374.4763650207</v>
      </c>
    </row>
    <row r="9791" spans="11:11">
      <c r="K9791" s="373">
        <v>1816615.2048599164</v>
      </c>
    </row>
    <row r="9792" spans="11:11">
      <c r="K9792" s="373">
        <v>991909.39997504209</v>
      </c>
    </row>
    <row r="9793" spans="11:11">
      <c r="K9793" s="373">
        <v>-1536538.1250351844</v>
      </c>
    </row>
    <row r="9794" spans="11:11">
      <c r="K9794" s="373">
        <v>-1360071.5101345582</v>
      </c>
    </row>
    <row r="9795" spans="11:11">
      <c r="K9795" s="373">
        <v>-857981.6457338155</v>
      </c>
    </row>
    <row r="9796" spans="11:11">
      <c r="K9796" s="373">
        <v>-2205817.0381290466</v>
      </c>
    </row>
    <row r="9797" spans="11:11">
      <c r="K9797" s="373">
        <v>107696.23563246964</v>
      </c>
    </row>
    <row r="9798" spans="11:11">
      <c r="K9798" s="373">
        <v>2003484.7112836812</v>
      </c>
    </row>
    <row r="9799" spans="11:11">
      <c r="K9799" s="373">
        <v>2595461.7409359617</v>
      </c>
    </row>
    <row r="9800" spans="11:11">
      <c r="K9800" s="373">
        <v>155969.65496415575</v>
      </c>
    </row>
    <row r="9801" spans="11:11">
      <c r="K9801" s="373">
        <v>101480.20634745318</v>
      </c>
    </row>
    <row r="9802" spans="11:11">
      <c r="K9802" s="373">
        <v>-1300931.3845018339</v>
      </c>
    </row>
    <row r="9803" spans="11:11">
      <c r="K9803" s="373">
        <v>-1393077.998276755</v>
      </c>
    </row>
    <row r="9804" spans="11:11">
      <c r="K9804" s="373">
        <v>3585041.8279864639</v>
      </c>
    </row>
    <row r="9805" spans="11:11">
      <c r="K9805" s="373">
        <v>116093.76231277827</v>
      </c>
    </row>
    <row r="9806" spans="11:11">
      <c r="K9806" s="373">
        <v>964614.82093605795</v>
      </c>
    </row>
    <row r="9807" spans="11:11">
      <c r="K9807" s="373">
        <v>-35163.867851577466</v>
      </c>
    </row>
    <row r="9808" spans="11:11">
      <c r="K9808" s="373">
        <v>1222586.8080130133</v>
      </c>
    </row>
    <row r="9809" spans="11:11">
      <c r="K9809" s="373">
        <v>2187712.2398161758</v>
      </c>
    </row>
    <row r="9810" spans="11:11">
      <c r="K9810" s="373">
        <v>-1200813.2905200291</v>
      </c>
    </row>
    <row r="9811" spans="11:11">
      <c r="K9811" s="373">
        <v>3717061.2111968435</v>
      </c>
    </row>
    <row r="9812" spans="11:11">
      <c r="K9812" s="373">
        <v>1317375.4320006806</v>
      </c>
    </row>
    <row r="9813" spans="11:11">
      <c r="K9813" s="373">
        <v>-1849403.6989903057</v>
      </c>
    </row>
    <row r="9814" spans="11:11">
      <c r="K9814" s="373">
        <v>-448050.92221276206</v>
      </c>
    </row>
    <row r="9815" spans="11:11">
      <c r="K9815" s="373">
        <v>3386418.969691609</v>
      </c>
    </row>
    <row r="9816" spans="11:11">
      <c r="K9816" s="373">
        <v>-234052.7868879803</v>
      </c>
    </row>
    <row r="9817" spans="11:11">
      <c r="K9817" s="373">
        <v>2159931.7467541872</v>
      </c>
    </row>
    <row r="9818" spans="11:11">
      <c r="K9818" s="373">
        <v>1824004.7096826548</v>
      </c>
    </row>
    <row r="9819" spans="11:11">
      <c r="K9819" s="373">
        <v>-878228.70374042285</v>
      </c>
    </row>
    <row r="9820" spans="11:11">
      <c r="K9820" s="373">
        <v>-847641.49283997365</v>
      </c>
    </row>
    <row r="9821" spans="11:11">
      <c r="K9821" s="373">
        <v>-2112141.2599200937</v>
      </c>
    </row>
    <row r="9822" spans="11:11">
      <c r="K9822" s="373">
        <v>-1898536.45340752</v>
      </c>
    </row>
    <row r="9823" spans="11:11">
      <c r="K9823" s="373">
        <v>-819927.63841908157</v>
      </c>
    </row>
    <row r="9824" spans="11:11">
      <c r="K9824" s="373">
        <v>1901119.3774113043</v>
      </c>
    </row>
    <row r="9825" spans="11:11">
      <c r="K9825" s="373">
        <v>2328905.6426305417</v>
      </c>
    </row>
    <row r="9826" spans="11:11">
      <c r="K9826" s="373">
        <v>719542.51984192594</v>
      </c>
    </row>
    <row r="9827" spans="11:11">
      <c r="K9827" s="373">
        <v>-416265.7623911011</v>
      </c>
    </row>
    <row r="9828" spans="11:11">
      <c r="K9828" s="373">
        <v>2232319.5049717948</v>
      </c>
    </row>
    <row r="9829" spans="11:11">
      <c r="K9829" s="373">
        <v>-1368299.5067026694</v>
      </c>
    </row>
    <row r="9830" spans="11:11">
      <c r="K9830" s="373">
        <v>2035810.8086884271</v>
      </c>
    </row>
    <row r="9831" spans="11:11">
      <c r="K9831" s="373">
        <v>-1214732.6411262925</v>
      </c>
    </row>
    <row r="9832" spans="11:11">
      <c r="K9832" s="373">
        <v>1247950.2429011867</v>
      </c>
    </row>
    <row r="9833" spans="11:11">
      <c r="K9833" s="373">
        <v>5069898.4877110096</v>
      </c>
    </row>
    <row r="9834" spans="11:11">
      <c r="K9834" s="373">
        <v>2336104.7140673567</v>
      </c>
    </row>
    <row r="9835" spans="11:11">
      <c r="K9835" s="373">
        <v>628345.23461468681</v>
      </c>
    </row>
    <row r="9836" spans="11:11">
      <c r="K9836" s="373">
        <v>1839974.0570587136</v>
      </c>
    </row>
    <row r="9837" spans="11:11">
      <c r="K9837" s="373">
        <v>20132.28065123898</v>
      </c>
    </row>
    <row r="9838" spans="11:11">
      <c r="K9838" s="373">
        <v>-140274.96690897411</v>
      </c>
    </row>
    <row r="9839" spans="11:11">
      <c r="K9839" s="373">
        <v>-452352.26674608537</v>
      </c>
    </row>
    <row r="9840" spans="11:11">
      <c r="K9840" s="373">
        <v>-799091.88085471222</v>
      </c>
    </row>
    <row r="9841" spans="11:11">
      <c r="K9841" s="373">
        <v>944981.09420860675</v>
      </c>
    </row>
    <row r="9842" spans="11:11">
      <c r="K9842" s="373">
        <v>-397576.07361653401</v>
      </c>
    </row>
    <row r="9843" spans="11:11">
      <c r="K9843" s="373">
        <v>90317.069433074445</v>
      </c>
    </row>
    <row r="9844" spans="11:11">
      <c r="K9844" s="373">
        <v>1711472.3883597327</v>
      </c>
    </row>
    <row r="9845" spans="11:11">
      <c r="K9845" s="373">
        <v>191474.86098518153</v>
      </c>
    </row>
    <row r="9846" spans="11:11">
      <c r="K9846" s="373">
        <v>1072256.2244138254</v>
      </c>
    </row>
    <row r="9847" spans="11:11">
      <c r="K9847" s="373">
        <v>-1581666.5422373803</v>
      </c>
    </row>
    <row r="9848" spans="11:11">
      <c r="K9848" s="373">
        <v>1450772.1553790017</v>
      </c>
    </row>
    <row r="9849" spans="11:11">
      <c r="K9849" s="373">
        <v>-1840756.5670682245</v>
      </c>
    </row>
    <row r="9850" spans="11:11">
      <c r="K9850" s="373">
        <v>279396.47752610384</v>
      </c>
    </row>
    <row r="9851" spans="11:11">
      <c r="K9851" s="373">
        <v>971817.9319107465</v>
      </c>
    </row>
    <row r="9852" spans="11:11">
      <c r="K9852" s="373">
        <v>2598021.8399046212</v>
      </c>
    </row>
    <row r="9853" spans="11:11">
      <c r="K9853" s="373">
        <v>2805234.4471142516</v>
      </c>
    </row>
    <row r="9854" spans="11:11">
      <c r="K9854" s="373">
        <v>2859762.2406102279</v>
      </c>
    </row>
    <row r="9855" spans="11:11">
      <c r="K9855" s="373">
        <v>1091182.2475370343</v>
      </c>
    </row>
    <row r="9856" spans="11:11">
      <c r="K9856" s="373">
        <v>-1140536.5774515029</v>
      </c>
    </row>
    <row r="9857" spans="11:11">
      <c r="K9857" s="373">
        <v>3238756.1521272371</v>
      </c>
    </row>
    <row r="9858" spans="11:11">
      <c r="K9858" s="373">
        <v>846272.6798947223</v>
      </c>
    </row>
    <row r="9859" spans="11:11">
      <c r="K9859" s="373">
        <v>1603111.8827736971</v>
      </c>
    </row>
    <row r="9860" spans="11:11">
      <c r="K9860" s="373">
        <v>960626.25298005925</v>
      </c>
    </row>
    <row r="9861" spans="11:11">
      <c r="K9861" s="373">
        <v>318231.16955912625</v>
      </c>
    </row>
    <row r="9862" spans="11:11">
      <c r="K9862" s="373">
        <v>-540335.39379564615</v>
      </c>
    </row>
    <row r="9863" spans="11:11">
      <c r="K9863" s="373">
        <v>156595.22532857046</v>
      </c>
    </row>
    <row r="9864" spans="11:11">
      <c r="K9864" s="373">
        <v>-72448.508122218773</v>
      </c>
    </row>
    <row r="9865" spans="11:11">
      <c r="K9865" s="373">
        <v>-1150943.7688992636</v>
      </c>
    </row>
    <row r="9866" spans="11:11">
      <c r="K9866" s="373">
        <v>1726631.6542896174</v>
      </c>
    </row>
    <row r="9867" spans="11:11">
      <c r="K9867" s="373">
        <v>1476748.9499975832</v>
      </c>
    </row>
    <row r="9868" spans="11:11">
      <c r="K9868" s="373">
        <v>606556.50588971353</v>
      </c>
    </row>
    <row r="9869" spans="11:11">
      <c r="K9869" s="373">
        <v>1778224.0368267416</v>
      </c>
    </row>
    <row r="9870" spans="11:11">
      <c r="K9870" s="373">
        <v>791544.78781790077</v>
      </c>
    </row>
    <row r="9871" spans="11:11">
      <c r="K9871" s="373">
        <v>1783567.0839285387</v>
      </c>
    </row>
    <row r="9872" spans="11:11">
      <c r="K9872" s="373">
        <v>-276586.91265377146</v>
      </c>
    </row>
    <row r="9873" spans="11:11">
      <c r="K9873" s="373">
        <v>1640161.8041123671</v>
      </c>
    </row>
    <row r="9874" spans="11:11">
      <c r="K9874" s="373">
        <v>-955544.3596224502</v>
      </c>
    </row>
    <row r="9875" spans="11:11">
      <c r="K9875" s="373">
        <v>1007793.3299414243</v>
      </c>
    </row>
    <row r="9876" spans="11:11">
      <c r="K9876" s="373">
        <v>1730072.502740219</v>
      </c>
    </row>
    <row r="9877" spans="11:11">
      <c r="K9877" s="373">
        <v>2843275.3517933534</v>
      </c>
    </row>
    <row r="9878" spans="11:11">
      <c r="K9878" s="373">
        <v>357679.46105770697</v>
      </c>
    </row>
    <row r="9879" spans="11:11">
      <c r="K9879" s="373">
        <v>1840115.2025432459</v>
      </c>
    </row>
    <row r="9880" spans="11:11">
      <c r="K9880" s="373">
        <v>-219533.92362968181</v>
      </c>
    </row>
    <row r="9881" spans="11:11">
      <c r="K9881" s="373">
        <v>927458.47658763104</v>
      </c>
    </row>
    <row r="9882" spans="11:11">
      <c r="K9882" s="373">
        <v>38513.507567417575</v>
      </c>
    </row>
    <row r="9883" spans="11:11">
      <c r="K9883" s="373">
        <v>-667367.11141548003</v>
      </c>
    </row>
    <row r="9884" spans="11:11">
      <c r="K9884" s="373">
        <v>2319352.2781691467</v>
      </c>
    </row>
    <row r="9885" spans="11:11">
      <c r="K9885" s="373">
        <v>7831.6541193665471</v>
      </c>
    </row>
    <row r="9886" spans="11:11">
      <c r="K9886" s="373">
        <v>1152393.3503164819</v>
      </c>
    </row>
    <row r="9887" spans="11:11">
      <c r="K9887" s="373">
        <v>3393042.4015644724</v>
      </c>
    </row>
    <row r="9888" spans="11:11">
      <c r="K9888" s="373">
        <v>-1372739.8848945659</v>
      </c>
    </row>
    <row r="9889" spans="11:11">
      <c r="K9889" s="373">
        <v>916352.21508940705</v>
      </c>
    </row>
    <row r="9890" spans="11:11">
      <c r="K9890" s="373">
        <v>-985300.5830132321</v>
      </c>
    </row>
    <row r="9891" spans="11:11">
      <c r="K9891" s="373">
        <v>2154534.8209551079</v>
      </c>
    </row>
    <row r="9892" spans="11:11">
      <c r="K9892" s="373">
        <v>357359.44365449669</v>
      </c>
    </row>
    <row r="9893" spans="11:11">
      <c r="K9893" s="373">
        <v>-670881.62724126037</v>
      </c>
    </row>
    <row r="9894" spans="11:11">
      <c r="K9894" s="373">
        <v>2169055.4123289492</v>
      </c>
    </row>
    <row r="9895" spans="11:11">
      <c r="K9895" s="373">
        <v>1465610.8996178198</v>
      </c>
    </row>
    <row r="9896" spans="11:11">
      <c r="K9896" s="373">
        <v>-867326.76463719714</v>
      </c>
    </row>
    <row r="9897" spans="11:11">
      <c r="K9897" s="373">
        <v>3078105.6033066986</v>
      </c>
    </row>
    <row r="9898" spans="11:11">
      <c r="K9898" s="373">
        <v>703029.28760732361</v>
      </c>
    </row>
    <row r="9899" spans="11:11">
      <c r="K9899" s="373">
        <v>2457767.6351885675</v>
      </c>
    </row>
    <row r="9900" spans="11:11">
      <c r="K9900" s="373">
        <v>2537800.6809120197</v>
      </c>
    </row>
    <row r="9901" spans="11:11">
      <c r="K9901" s="373">
        <v>-692737.17300561932</v>
      </c>
    </row>
    <row r="9902" spans="11:11">
      <c r="K9902" s="373">
        <v>1122171.2496466998</v>
      </c>
    </row>
    <row r="9903" spans="11:11">
      <c r="K9903" s="373">
        <v>-970825.15151768771</v>
      </c>
    </row>
    <row r="9904" spans="11:11">
      <c r="K9904" s="373">
        <v>10584.21252404456</v>
      </c>
    </row>
    <row r="9905" spans="11:11">
      <c r="K9905" s="373">
        <v>14880.022104938282</v>
      </c>
    </row>
    <row r="9906" spans="11:11">
      <c r="K9906" s="373">
        <v>2026413.6614618751</v>
      </c>
    </row>
    <row r="9907" spans="11:11">
      <c r="K9907" s="373">
        <v>418255.26516432036</v>
      </c>
    </row>
    <row r="9908" spans="11:11">
      <c r="K9908" s="373">
        <v>862247.89953137119</v>
      </c>
    </row>
    <row r="9909" spans="11:11">
      <c r="K9909" s="373">
        <v>47117.468844529707</v>
      </c>
    </row>
    <row r="9910" spans="11:11">
      <c r="K9910" s="373">
        <v>662549.51474965853</v>
      </c>
    </row>
    <row r="9911" spans="11:11">
      <c r="K9911" s="373">
        <v>453641.51799293654</v>
      </c>
    </row>
    <row r="9912" spans="11:11">
      <c r="K9912" s="373">
        <v>-1834768.954356635</v>
      </c>
    </row>
    <row r="9913" spans="11:11">
      <c r="K9913" s="373">
        <v>1646394.995034287</v>
      </c>
    </row>
    <row r="9914" spans="11:11">
      <c r="K9914" s="373">
        <v>-368815.20747369947</v>
      </c>
    </row>
    <row r="9915" spans="11:11">
      <c r="K9915" s="373">
        <v>-1097795.2939044619</v>
      </c>
    </row>
    <row r="9916" spans="11:11">
      <c r="K9916" s="373">
        <v>-140403.91183839901</v>
      </c>
    </row>
    <row r="9917" spans="11:11">
      <c r="K9917" s="373">
        <v>1240901.4473006215</v>
      </c>
    </row>
    <row r="9918" spans="11:11">
      <c r="K9918" s="373">
        <v>1784108.1371512192</v>
      </c>
    </row>
    <row r="9919" spans="11:11">
      <c r="K9919" s="373">
        <v>-1391376.1733805775</v>
      </c>
    </row>
    <row r="9920" spans="11:11">
      <c r="K9920" s="373">
        <v>1954278.9829293282</v>
      </c>
    </row>
    <row r="9921" spans="11:11">
      <c r="K9921" s="373">
        <v>4292768.3060699552</v>
      </c>
    </row>
    <row r="9922" spans="11:11">
      <c r="K9922" s="373">
        <v>1311593.1522940553</v>
      </c>
    </row>
    <row r="9923" spans="11:11">
      <c r="K9923" s="373">
        <v>926990.7715243597</v>
      </c>
    </row>
    <row r="9924" spans="11:11">
      <c r="K9924" s="373">
        <v>44327.546711568953</v>
      </c>
    </row>
    <row r="9925" spans="11:11">
      <c r="K9925" s="373">
        <v>-411412.22964746598</v>
      </c>
    </row>
    <row r="9926" spans="11:11">
      <c r="K9926" s="373">
        <v>662690.32232408482</v>
      </c>
    </row>
    <row r="9927" spans="11:11">
      <c r="K9927" s="373">
        <v>1741508.4743404107</v>
      </c>
    </row>
    <row r="9928" spans="11:11">
      <c r="K9928" s="373">
        <v>-2447361.9052210283</v>
      </c>
    </row>
    <row r="9929" spans="11:11">
      <c r="K9929" s="373">
        <v>138103.36810283759</v>
      </c>
    </row>
    <row r="9930" spans="11:11">
      <c r="K9930" s="373">
        <v>-847487.1583385074</v>
      </c>
    </row>
    <row r="9931" spans="11:11">
      <c r="K9931" s="373">
        <v>-751304.54334279441</v>
      </c>
    </row>
    <row r="9932" spans="11:11">
      <c r="K9932" s="373">
        <v>192952.95136021101</v>
      </c>
    </row>
    <row r="9933" spans="11:11">
      <c r="K9933" s="373">
        <v>1863111.14579919</v>
      </c>
    </row>
    <row r="9934" spans="11:11">
      <c r="K9934" s="373">
        <v>-1334347.3035050274</v>
      </c>
    </row>
    <row r="9935" spans="11:11">
      <c r="K9935" s="373">
        <v>-216504.44212394347</v>
      </c>
    </row>
    <row r="9936" spans="11:11">
      <c r="K9936" s="373">
        <v>-2367105.8871172573</v>
      </c>
    </row>
    <row r="9937" spans="11:11">
      <c r="K9937" s="373">
        <v>-303025.79771282617</v>
      </c>
    </row>
    <row r="9938" spans="11:11">
      <c r="K9938" s="373">
        <v>2863916.5970971743</v>
      </c>
    </row>
    <row r="9939" spans="11:11">
      <c r="K9939" s="373">
        <v>1733397.1381757336</v>
      </c>
    </row>
    <row r="9940" spans="11:11">
      <c r="K9940" s="373">
        <v>-1610194.7321419329</v>
      </c>
    </row>
    <row r="9941" spans="11:11">
      <c r="K9941" s="373">
        <v>1963255.1858090155</v>
      </c>
    </row>
    <row r="9942" spans="11:11">
      <c r="K9942" s="373">
        <v>662112.77946670703</v>
      </c>
    </row>
    <row r="9943" spans="11:11">
      <c r="K9943" s="373">
        <v>3406476.6746809464</v>
      </c>
    </row>
    <row r="9944" spans="11:11">
      <c r="K9944" s="373">
        <v>2367074.022543869</v>
      </c>
    </row>
    <row r="9945" spans="11:11">
      <c r="K9945" s="373">
        <v>-1775937.3103222307</v>
      </c>
    </row>
    <row r="9946" spans="11:11">
      <c r="K9946" s="373">
        <v>-1172398.1739229229</v>
      </c>
    </row>
    <row r="9947" spans="11:11">
      <c r="K9947" s="373">
        <v>1944912.2815694807</v>
      </c>
    </row>
    <row r="9948" spans="11:11">
      <c r="K9948" s="373">
        <v>-780629.09341811843</v>
      </c>
    </row>
    <row r="9949" spans="11:11">
      <c r="K9949" s="373">
        <v>-72300.583531016251</v>
      </c>
    </row>
    <row r="9950" spans="11:11">
      <c r="K9950" s="373">
        <v>-293668.81884276937</v>
      </c>
    </row>
    <row r="9951" spans="11:11">
      <c r="K9951" s="373">
        <v>-1358668.390223129</v>
      </c>
    </row>
    <row r="9952" spans="11:11">
      <c r="K9952" s="373">
        <v>-222621.82798269019</v>
      </c>
    </row>
    <row r="9953" spans="11:11">
      <c r="K9953" s="373">
        <v>1541136.9502620206</v>
      </c>
    </row>
    <row r="9954" spans="11:11">
      <c r="K9954" s="373">
        <v>-1174010.5262423938</v>
      </c>
    </row>
    <row r="9955" spans="11:11">
      <c r="K9955" s="373">
        <v>957245.99402228347</v>
      </c>
    </row>
    <row r="9956" spans="11:11">
      <c r="K9956" s="373">
        <v>-1662809.8491951639</v>
      </c>
    </row>
    <row r="9957" spans="11:11">
      <c r="K9957" s="373">
        <v>-506807.54408818297</v>
      </c>
    </row>
    <row r="9958" spans="11:11">
      <c r="K9958" s="373">
        <v>1638822.5407109705</v>
      </c>
    </row>
    <row r="9959" spans="11:11">
      <c r="K9959" s="373">
        <v>839821.24133492936</v>
      </c>
    </row>
    <row r="9960" spans="11:11">
      <c r="K9960" s="373">
        <v>2304879.765941618</v>
      </c>
    </row>
    <row r="9961" spans="11:11">
      <c r="K9961" s="373">
        <v>682905.6813089198</v>
      </c>
    </row>
    <row r="9962" spans="11:11">
      <c r="K9962" s="373">
        <v>-723622.90532973956</v>
      </c>
    </row>
    <row r="9963" spans="11:11">
      <c r="K9963" s="373">
        <v>897381.99327625777</v>
      </c>
    </row>
    <row r="9964" spans="11:11">
      <c r="K9964" s="373">
        <v>305563.04076283728</v>
      </c>
    </row>
    <row r="9965" spans="11:11">
      <c r="K9965" s="373">
        <v>-800732.37493020936</v>
      </c>
    </row>
    <row r="9966" spans="11:11">
      <c r="K9966" s="373">
        <v>-729613.75047981029</v>
      </c>
    </row>
    <row r="9967" spans="11:11">
      <c r="K9967" s="373">
        <v>-248245.03925071005</v>
      </c>
    </row>
    <row r="9968" spans="11:11">
      <c r="K9968" s="373">
        <v>-838376.30633549707</v>
      </c>
    </row>
    <row r="9969" spans="11:11">
      <c r="K9969" s="373">
        <v>-980381.65513553773</v>
      </c>
    </row>
    <row r="9970" spans="11:11">
      <c r="K9970" s="373">
        <v>2530162.8051178679</v>
      </c>
    </row>
    <row r="9971" spans="11:11">
      <c r="K9971" s="373">
        <v>-753321.83113508311</v>
      </c>
    </row>
    <row r="9972" spans="11:11">
      <c r="K9972" s="373">
        <v>484156.10581167811</v>
      </c>
    </row>
    <row r="9973" spans="11:11">
      <c r="K9973" s="373">
        <v>649072.61105726031</v>
      </c>
    </row>
    <row r="9974" spans="11:11">
      <c r="K9974" s="373">
        <v>-2436986.3182653957</v>
      </c>
    </row>
    <row r="9975" spans="11:11">
      <c r="K9975" s="373">
        <v>2971097.439412564</v>
      </c>
    </row>
    <row r="9976" spans="11:11">
      <c r="K9976" s="373">
        <v>715463.9216180623</v>
      </c>
    </row>
    <row r="9977" spans="11:11">
      <c r="K9977" s="373">
        <v>284689.92410273547</v>
      </c>
    </row>
    <row r="9978" spans="11:11">
      <c r="K9978" s="373">
        <v>-1140505.7001978378</v>
      </c>
    </row>
    <row r="9979" spans="11:11">
      <c r="K9979" s="373">
        <v>-2284044.3549838103</v>
      </c>
    </row>
    <row r="9980" spans="11:11">
      <c r="K9980" s="373">
        <v>158128.48624288384</v>
      </c>
    </row>
    <row r="9981" spans="11:11">
      <c r="K9981" s="373">
        <v>158132.54695965233</v>
      </c>
    </row>
    <row r="9982" spans="11:11">
      <c r="K9982" s="373">
        <v>1547210.6600990591</v>
      </c>
    </row>
    <row r="9983" spans="11:11">
      <c r="K9983" s="373">
        <v>1578261.9309367936</v>
      </c>
    </row>
    <row r="9984" spans="11:11">
      <c r="K9984" s="373">
        <v>-1528346.5714563862</v>
      </c>
    </row>
    <row r="9985" spans="11:11">
      <c r="K9985" s="373">
        <v>1395577.6932764396</v>
      </c>
    </row>
    <row r="9986" spans="11:11">
      <c r="K9986" s="373">
        <v>-576187.28381049389</v>
      </c>
    </row>
    <row r="9987" spans="11:11">
      <c r="K9987" s="373">
        <v>-583301.36950302229</v>
      </c>
    </row>
    <row r="9988" spans="11:11">
      <c r="K9988" s="373">
        <v>-456823.38518836</v>
      </c>
    </row>
    <row r="9989" spans="11:11">
      <c r="K9989" s="373">
        <v>1942603.1644873249</v>
      </c>
    </row>
    <row r="9990" spans="11:11">
      <c r="K9990" s="373">
        <v>-166908.82800249918</v>
      </c>
    </row>
    <row r="9991" spans="11:11">
      <c r="K9991" s="373">
        <v>-304093.35941380844</v>
      </c>
    </row>
    <row r="9992" spans="11:11">
      <c r="K9992" s="373">
        <v>-298546.05980035802</v>
      </c>
    </row>
    <row r="9993" spans="11:11">
      <c r="K9993" s="373">
        <v>-319312.93645571126</v>
      </c>
    </row>
    <row r="9994" spans="11:11">
      <c r="K9994" s="373">
        <v>2241299.821264415</v>
      </c>
    </row>
    <row r="9995" spans="11:11">
      <c r="K9995" s="373">
        <v>157230.15310325637</v>
      </c>
    </row>
    <row r="9996" spans="11:11">
      <c r="K9996" s="373">
        <v>-1651764.9807465284</v>
      </c>
    </row>
    <row r="9997" spans="11:11">
      <c r="K9997" s="373">
        <v>2300312.3698114855</v>
      </c>
    </row>
    <row r="9998" spans="11:11">
      <c r="K9998" s="373">
        <v>328256.21766330721</v>
      </c>
    </row>
    <row r="9999" spans="11:11">
      <c r="K9999" s="373">
        <v>-710482.32393337064</v>
      </c>
    </row>
    <row r="10000" spans="11:11">
      <c r="K10000" s="373">
        <v>305246.17081356281</v>
      </c>
    </row>
    <row r="10001" spans="11:11">
      <c r="K10001" s="373">
        <v>-274062.55925644981</v>
      </c>
    </row>
    <row r="10002" spans="11:11">
      <c r="K10002" s="373">
        <v>-468541.36025764723</v>
      </c>
    </row>
  </sheetData>
  <sortState ref="S4:V6">
    <sortCondition ref="U4"/>
  </sortState>
  <mergeCells count="2">
    <mergeCell ref="A6:B6"/>
    <mergeCell ref="A1:B1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002"/>
  <sheetViews>
    <sheetView showGridLines="0" showRowColHeaders="0" workbookViewId="0">
      <selection sqref="A1:B1"/>
    </sheetView>
  </sheetViews>
  <sheetFormatPr baseColWidth="10" defaultColWidth="11.42578125" defaultRowHeight="15"/>
  <cols>
    <col min="1" max="2" width="20.7109375" style="380" customWidth="1"/>
    <col min="3" max="16384" width="11.42578125" style="373"/>
  </cols>
  <sheetData>
    <row r="1" spans="1:21" ht="15.75" thickBot="1">
      <c r="A1" s="447" t="s">
        <v>506</v>
      </c>
      <c r="B1" s="447"/>
      <c r="K1" s="374" t="s">
        <v>494</v>
      </c>
      <c r="O1" s="390" t="s">
        <v>499</v>
      </c>
      <c r="P1" s="389"/>
    </row>
    <row r="2" spans="1:21">
      <c r="A2" s="375"/>
      <c r="B2" s="375"/>
    </row>
    <row r="3" spans="1:21">
      <c r="A3" s="376" t="s">
        <v>379</v>
      </c>
      <c r="B3" s="377" t="s">
        <v>381</v>
      </c>
      <c r="K3" s="373">
        <v>0.19101649139553989</v>
      </c>
      <c r="O3" s="374" t="s">
        <v>500</v>
      </c>
      <c r="P3" s="374"/>
      <c r="Q3" s="374" t="s">
        <v>501</v>
      </c>
      <c r="R3" s="374"/>
      <c r="S3" s="374" t="s">
        <v>500</v>
      </c>
      <c r="T3" s="374"/>
      <c r="U3" s="374" t="s">
        <v>502</v>
      </c>
    </row>
    <row r="4" spans="1:21" ht="15.75" thickBot="1">
      <c r="A4" s="378" t="s">
        <v>380</v>
      </c>
      <c r="B4" s="379" t="s">
        <v>507</v>
      </c>
      <c r="K4" s="373">
        <v>0.24225449995139647</v>
      </c>
      <c r="O4" s="389" t="s">
        <v>498</v>
      </c>
      <c r="Q4" s="373">
        <v>1.28E-6</v>
      </c>
      <c r="S4" s="389" t="s">
        <v>498</v>
      </c>
      <c r="U4" s="373">
        <v>0.24936232999999999</v>
      </c>
    </row>
    <row r="5" spans="1:21" ht="15.75" thickBot="1">
      <c r="K5" s="373">
        <v>0.65853766559762139</v>
      </c>
      <c r="O5" s="389" t="s">
        <v>497</v>
      </c>
      <c r="Q5" s="373">
        <v>2.5467739999999999E-2</v>
      </c>
      <c r="S5" s="389" t="s">
        <v>497</v>
      </c>
      <c r="U5" s="373">
        <v>0.42436605999999999</v>
      </c>
    </row>
    <row r="6" spans="1:21" ht="15.75" thickBot="1">
      <c r="A6" s="447" t="s">
        <v>383</v>
      </c>
      <c r="B6" s="447"/>
      <c r="K6" s="373">
        <v>0.43078550396711401</v>
      </c>
      <c r="O6" s="389" t="s">
        <v>496</v>
      </c>
      <c r="Q6" s="373">
        <v>-2.74439E-2</v>
      </c>
      <c r="S6" s="389" t="s">
        <v>496</v>
      </c>
      <c r="U6" s="373">
        <v>-0.84404179000000001</v>
      </c>
    </row>
    <row r="7" spans="1:21">
      <c r="A7" s="375" t="s">
        <v>384</v>
      </c>
      <c r="B7" s="375">
        <v>10000</v>
      </c>
      <c r="K7" s="373">
        <v>0.24923255225839758</v>
      </c>
    </row>
    <row r="8" spans="1:21">
      <c r="A8" s="377" t="s">
        <v>385</v>
      </c>
      <c r="B8" s="377">
        <v>-0.39558558672909194</v>
      </c>
      <c r="K8" s="373">
        <v>0.50124627927699916</v>
      </c>
    </row>
    <row r="9" spans="1:21">
      <c r="A9" s="377" t="s">
        <v>386</v>
      </c>
      <c r="B9" s="377">
        <v>0.22946968976311596</v>
      </c>
      <c r="K9" s="373">
        <v>0.43453911944973567</v>
      </c>
    </row>
    <row r="10" spans="1:21">
      <c r="A10" s="377" t="s">
        <v>387</v>
      </c>
      <c r="B10" s="377">
        <v>0.92254790370556483</v>
      </c>
      <c r="K10" s="373">
        <v>0.24415827745221819</v>
      </c>
    </row>
    <row r="11" spans="1:21">
      <c r="A11" s="377" t="s">
        <v>388</v>
      </c>
      <c r="B11" s="377">
        <v>0.23391089074522065</v>
      </c>
      <c r="K11" s="373">
        <v>4.0524408265881329E-2</v>
      </c>
    </row>
    <row r="12" spans="1:21">
      <c r="A12" s="377" t="s">
        <v>389</v>
      </c>
      <c r="B12" s="377">
        <v>3.8843334097007638E-2</v>
      </c>
      <c r="K12" s="373">
        <v>-0.22126394428414342</v>
      </c>
    </row>
    <row r="13" spans="1:21">
      <c r="A13" s="377" t="s">
        <v>390</v>
      </c>
      <c r="B13" s="377">
        <v>0.19708712311312385</v>
      </c>
      <c r="K13" s="373">
        <v>0.3401640769440657</v>
      </c>
    </row>
    <row r="14" spans="1:21">
      <c r="A14" s="377" t="s">
        <v>391</v>
      </c>
      <c r="B14" s="377">
        <v>1.3181334904346569</v>
      </c>
      <c r="K14" s="373">
        <v>-0.10538743098981329</v>
      </c>
    </row>
    <row r="15" spans="1:21">
      <c r="A15" s="377" t="s">
        <v>392</v>
      </c>
      <c r="B15" s="377">
        <v>-0.32115739647260488</v>
      </c>
      <c r="K15" s="373">
        <v>-8.761974373283743E-3</v>
      </c>
    </row>
    <row r="16" spans="1:21">
      <c r="A16" s="377" t="s">
        <v>393</v>
      </c>
      <c r="B16" s="377">
        <v>-0.10061703442516738</v>
      </c>
      <c r="K16" s="373">
        <v>0.34530683722831701</v>
      </c>
    </row>
    <row r="17" spans="1:11">
      <c r="A17" s="377" t="s">
        <v>394</v>
      </c>
      <c r="B17" s="381">
        <v>0.85888085400986514</v>
      </c>
      <c r="K17" s="373">
        <v>7.7013830754830925E-2</v>
      </c>
    </row>
    <row r="18" spans="1:11">
      <c r="A18" s="377" t="s">
        <v>395</v>
      </c>
      <c r="B18" s="377">
        <v>-0.23149792397410332</v>
      </c>
      <c r="K18" s="373">
        <v>0.19054118402717579</v>
      </c>
    </row>
    <row r="19" spans="1:11">
      <c r="A19" s="377" t="s">
        <v>396</v>
      </c>
      <c r="B19" s="377">
        <v>-0.17541696357740003</v>
      </c>
      <c r="K19" s="373">
        <v>-5.1158167109168984E-2</v>
      </c>
    </row>
    <row r="20" spans="1:11">
      <c r="A20" s="377" t="s">
        <v>397</v>
      </c>
      <c r="B20" s="377">
        <v>-0.14607629259536323</v>
      </c>
      <c r="K20" s="373">
        <v>0.28669082904448051</v>
      </c>
    </row>
    <row r="21" spans="1:11">
      <c r="A21" s="377" t="s">
        <v>398</v>
      </c>
      <c r="B21" s="377">
        <v>-0.1216322200438358</v>
      </c>
      <c r="K21" s="373">
        <v>-5.096595262655268E-3</v>
      </c>
    </row>
    <row r="22" spans="1:11">
      <c r="A22" s="377" t="s">
        <v>399</v>
      </c>
      <c r="B22" s="377">
        <v>-0.10272382510640865</v>
      </c>
      <c r="K22" s="373">
        <v>-3.1458264184153317E-2</v>
      </c>
    </row>
    <row r="23" spans="1:11">
      <c r="A23" s="377" t="s">
        <v>400</v>
      </c>
      <c r="B23" s="377">
        <v>-8.6566766265818718E-2</v>
      </c>
      <c r="K23" s="373">
        <v>0.4535330959408348</v>
      </c>
    </row>
    <row r="24" spans="1:11">
      <c r="A24" s="377" t="s">
        <v>401</v>
      </c>
      <c r="B24" s="377">
        <v>-7.0282271819976969E-2</v>
      </c>
      <c r="K24" s="373">
        <v>0.43418065969464359</v>
      </c>
    </row>
    <row r="25" spans="1:11">
      <c r="A25" s="377" t="s">
        <v>402</v>
      </c>
      <c r="B25" s="377">
        <v>-5.6970817096887637E-2</v>
      </c>
      <c r="K25" s="373">
        <v>0.25666213135653027</v>
      </c>
    </row>
    <row r="26" spans="1:11">
      <c r="A26" s="377" t="s">
        <v>403</v>
      </c>
      <c r="B26" s="377">
        <v>-4.3402229457479312E-2</v>
      </c>
      <c r="K26" s="373">
        <v>-3.1614191322869245E-2</v>
      </c>
    </row>
    <row r="27" spans="1:11">
      <c r="A27" s="377" t="s">
        <v>404</v>
      </c>
      <c r="B27" s="377">
        <v>-3.2460154097897306E-2</v>
      </c>
      <c r="K27" s="373">
        <v>4.4502786044124054E-2</v>
      </c>
    </row>
    <row r="28" spans="1:11">
      <c r="A28" s="377" t="s">
        <v>405</v>
      </c>
      <c r="B28" s="377">
        <v>-2.3550760599223002E-2</v>
      </c>
      <c r="K28" s="373">
        <v>0.26650028700585171</v>
      </c>
    </row>
    <row r="29" spans="1:11">
      <c r="A29" s="377" t="s">
        <v>406</v>
      </c>
      <c r="B29" s="377">
        <v>-1.2085175368541623E-2</v>
      </c>
      <c r="K29" s="373">
        <v>0.24637871224016683</v>
      </c>
    </row>
    <row r="30" spans="1:11">
      <c r="A30" s="377" t="s">
        <v>407</v>
      </c>
      <c r="B30" s="377">
        <v>-1.9203347475230557E-3</v>
      </c>
      <c r="K30" s="373">
        <v>0.46162342717407112</v>
      </c>
    </row>
    <row r="31" spans="1:11">
      <c r="A31" s="377" t="s">
        <v>408</v>
      </c>
      <c r="B31" s="377">
        <v>7.314134464276467E-3</v>
      </c>
      <c r="K31" s="373">
        <v>3.7192409901938062E-2</v>
      </c>
    </row>
    <row r="32" spans="1:11">
      <c r="A32" s="377" t="s">
        <v>409</v>
      </c>
      <c r="B32" s="377">
        <v>1.7794150026354434E-2</v>
      </c>
      <c r="K32" s="373">
        <v>0.51513859781282689</v>
      </c>
    </row>
    <row r="33" spans="1:11">
      <c r="A33" s="377" t="s">
        <v>410</v>
      </c>
      <c r="B33" s="377">
        <v>2.6561901731901573E-2</v>
      </c>
      <c r="K33" s="373">
        <v>0.16557510921255703</v>
      </c>
    </row>
    <row r="34" spans="1:11">
      <c r="A34" s="377" t="s">
        <v>411</v>
      </c>
      <c r="B34" s="377">
        <v>3.5023945552671895E-2</v>
      </c>
      <c r="K34" s="373">
        <v>0.21079425351575543</v>
      </c>
    </row>
    <row r="35" spans="1:11">
      <c r="A35" s="377" t="s">
        <v>412</v>
      </c>
      <c r="B35" s="377">
        <v>4.4175880839391952E-2</v>
      </c>
      <c r="K35" s="373">
        <v>0.46327323973290113</v>
      </c>
    </row>
    <row r="36" spans="1:11">
      <c r="A36" s="377" t="s">
        <v>413</v>
      </c>
      <c r="B36" s="377">
        <v>5.2493697339524373E-2</v>
      </c>
      <c r="K36" s="373">
        <v>0.55194650228429754</v>
      </c>
    </row>
    <row r="37" spans="1:11">
      <c r="A37" s="377" t="s">
        <v>414</v>
      </c>
      <c r="B37" s="377">
        <v>6.0455247597999168E-2</v>
      </c>
      <c r="K37" s="373">
        <v>5.9080653943007322E-2</v>
      </c>
    </row>
    <row r="38" spans="1:11">
      <c r="A38" s="377" t="s">
        <v>415</v>
      </c>
      <c r="B38" s="377">
        <v>6.6414053747135021E-2</v>
      </c>
      <c r="K38" s="373">
        <v>9.9636623074727648E-2</v>
      </c>
    </row>
    <row r="39" spans="1:11">
      <c r="A39" s="377" t="s">
        <v>416</v>
      </c>
      <c r="B39" s="377">
        <v>7.3329550948897718E-2</v>
      </c>
      <c r="K39" s="373">
        <v>0.11774187062859909</v>
      </c>
    </row>
    <row r="40" spans="1:11">
      <c r="A40" s="377" t="s">
        <v>417</v>
      </c>
      <c r="B40" s="377">
        <v>8.1045851667950211E-2</v>
      </c>
      <c r="K40" s="373">
        <v>0.56377630665280076</v>
      </c>
    </row>
    <row r="41" spans="1:11">
      <c r="A41" s="377" t="s">
        <v>418</v>
      </c>
      <c r="B41" s="377">
        <v>8.8063364725707277E-2</v>
      </c>
      <c r="K41" s="373">
        <v>0.30211194458855894</v>
      </c>
    </row>
    <row r="42" spans="1:11">
      <c r="A42" s="377" t="s">
        <v>419</v>
      </c>
      <c r="B42" s="377">
        <v>9.5180220873764543E-2</v>
      </c>
      <c r="K42" s="373">
        <v>-0.29963957185632439</v>
      </c>
    </row>
    <row r="43" spans="1:11">
      <c r="A43" s="377" t="s">
        <v>420</v>
      </c>
      <c r="B43" s="377">
        <v>0.10174477436205605</v>
      </c>
      <c r="K43" s="373">
        <v>0.55443247406574292</v>
      </c>
    </row>
    <row r="44" spans="1:11">
      <c r="A44" s="377" t="s">
        <v>421</v>
      </c>
      <c r="B44" s="377">
        <v>0.10919749498130454</v>
      </c>
      <c r="K44" s="373">
        <v>-1.957957811564881E-2</v>
      </c>
    </row>
    <row r="45" spans="1:11">
      <c r="A45" s="377" t="s">
        <v>422</v>
      </c>
      <c r="B45" s="377">
        <v>0.11562494048022552</v>
      </c>
      <c r="K45" s="373">
        <v>0.48256299403504754</v>
      </c>
    </row>
    <row r="46" spans="1:11">
      <c r="A46" s="377" t="s">
        <v>423</v>
      </c>
      <c r="B46" s="377">
        <v>0.11876010281909755</v>
      </c>
      <c r="K46" s="373">
        <v>0.44799155598114049</v>
      </c>
    </row>
    <row r="47" spans="1:11">
      <c r="A47" s="377" t="s">
        <v>424</v>
      </c>
      <c r="B47" s="377">
        <v>0.12279138296325702</v>
      </c>
      <c r="K47" s="373">
        <v>0.6089489372228345</v>
      </c>
    </row>
    <row r="48" spans="1:11">
      <c r="A48" s="377" t="s">
        <v>425</v>
      </c>
      <c r="B48" s="377">
        <v>0.12736228418276516</v>
      </c>
      <c r="K48" s="373">
        <v>0.31656402493439151</v>
      </c>
    </row>
    <row r="49" spans="1:11">
      <c r="A49" s="377" t="s">
        <v>426</v>
      </c>
      <c r="B49" s="377">
        <v>0.13240098915688042</v>
      </c>
      <c r="K49" s="373">
        <v>0.34614184908143675</v>
      </c>
    </row>
    <row r="50" spans="1:11">
      <c r="A50" s="377" t="s">
        <v>427</v>
      </c>
      <c r="B50" s="377">
        <v>0.13730784321469533</v>
      </c>
      <c r="K50" s="373">
        <v>0.11636903039762103</v>
      </c>
    </row>
    <row r="51" spans="1:11">
      <c r="A51" s="377" t="s">
        <v>428</v>
      </c>
      <c r="B51" s="377">
        <v>0.14337034270047749</v>
      </c>
      <c r="K51" s="373">
        <v>0.11519091913834778</v>
      </c>
    </row>
    <row r="52" spans="1:11">
      <c r="A52" s="377" t="s">
        <v>429</v>
      </c>
      <c r="B52" s="377">
        <v>0.14806577167778981</v>
      </c>
      <c r="K52" s="373">
        <v>-0.15839949461791636</v>
      </c>
    </row>
    <row r="53" spans="1:11">
      <c r="A53" s="377" t="s">
        <v>430</v>
      </c>
      <c r="B53" s="377">
        <v>0.15442771486219628</v>
      </c>
      <c r="K53" s="373">
        <v>0.21424987595629719</v>
      </c>
    </row>
    <row r="54" spans="1:11">
      <c r="A54" s="377" t="s">
        <v>431</v>
      </c>
      <c r="B54" s="377">
        <v>0.16031360751038692</v>
      </c>
      <c r="K54" s="373">
        <v>0.32194677695732565</v>
      </c>
    </row>
    <row r="55" spans="1:11">
      <c r="A55" s="377" t="s">
        <v>432</v>
      </c>
      <c r="B55" s="377">
        <v>0.1665385237932773</v>
      </c>
      <c r="K55" s="373">
        <v>6.2616619885551339E-2</v>
      </c>
    </row>
    <row r="56" spans="1:11">
      <c r="A56" s="377" t="s">
        <v>433</v>
      </c>
      <c r="B56" s="377">
        <v>0.17271288833299339</v>
      </c>
      <c r="K56" s="373">
        <v>8.8757445414557212E-2</v>
      </c>
    </row>
    <row r="57" spans="1:11">
      <c r="A57" s="377" t="s">
        <v>434</v>
      </c>
      <c r="B57" s="377">
        <v>0.17896232116287047</v>
      </c>
      <c r="K57" s="373">
        <v>0.30331933585864057</v>
      </c>
    </row>
    <row r="58" spans="1:11">
      <c r="A58" s="377" t="s">
        <v>435</v>
      </c>
      <c r="B58" s="377">
        <v>0.18477042358816337</v>
      </c>
      <c r="K58" s="373">
        <v>0.38038157199040623</v>
      </c>
    </row>
    <row r="59" spans="1:11">
      <c r="A59" s="377" t="s">
        <v>436</v>
      </c>
      <c r="B59" s="377">
        <v>0.19086872043904582</v>
      </c>
      <c r="K59" s="373">
        <v>0.32840580926781149</v>
      </c>
    </row>
    <row r="60" spans="1:11">
      <c r="A60" s="377" t="s">
        <v>437</v>
      </c>
      <c r="B60" s="377">
        <v>0.19570980779596911</v>
      </c>
      <c r="K60" s="373">
        <v>0.27928192928383622</v>
      </c>
    </row>
    <row r="61" spans="1:11">
      <c r="A61" s="377" t="s">
        <v>438</v>
      </c>
      <c r="B61" s="377">
        <v>0.20109149146983868</v>
      </c>
      <c r="K61" s="373">
        <v>0.47927246517639754</v>
      </c>
    </row>
    <row r="62" spans="1:11">
      <c r="A62" s="377" t="s">
        <v>439</v>
      </c>
      <c r="B62" s="377">
        <v>0.20629370314306722</v>
      </c>
      <c r="K62" s="373">
        <v>6.57487001354502E-2</v>
      </c>
    </row>
    <row r="63" spans="1:11">
      <c r="A63" s="377" t="s">
        <v>440</v>
      </c>
      <c r="B63" s="377">
        <v>0.21025103234990739</v>
      </c>
      <c r="K63" s="373">
        <v>0.44112445817382961</v>
      </c>
    </row>
    <row r="64" spans="1:11">
      <c r="A64" s="377" t="s">
        <v>441</v>
      </c>
      <c r="B64" s="377">
        <v>0.21675106831483343</v>
      </c>
      <c r="K64" s="373">
        <v>8.5230030115365896E-2</v>
      </c>
    </row>
    <row r="65" spans="1:11">
      <c r="A65" s="377" t="s">
        <v>442</v>
      </c>
      <c r="B65" s="377">
        <v>0.22173264976780718</v>
      </c>
      <c r="K65" s="373">
        <v>0.23096731232683321</v>
      </c>
    </row>
    <row r="66" spans="1:11">
      <c r="A66" s="377" t="s">
        <v>443</v>
      </c>
      <c r="B66" s="377">
        <v>0.22725879979709274</v>
      </c>
      <c r="K66" s="373">
        <v>0.19594073168188242</v>
      </c>
    </row>
    <row r="67" spans="1:11">
      <c r="A67" s="377" t="s">
        <v>444</v>
      </c>
      <c r="B67" s="377">
        <v>0.23391089074522065</v>
      </c>
      <c r="K67" s="373">
        <v>0.19179700313097126</v>
      </c>
    </row>
    <row r="68" spans="1:11">
      <c r="A68" s="377" t="s">
        <v>445</v>
      </c>
      <c r="B68" s="377">
        <v>0.23926189766707959</v>
      </c>
      <c r="K68" s="373">
        <v>0.13763560998509416</v>
      </c>
    </row>
    <row r="69" spans="1:11">
      <c r="A69" s="377" t="s">
        <v>446</v>
      </c>
      <c r="B69" s="377">
        <v>0.24535817870348281</v>
      </c>
      <c r="K69" s="373">
        <v>0.42426013997603906</v>
      </c>
    </row>
    <row r="70" spans="1:11">
      <c r="A70" s="377" t="s">
        <v>447</v>
      </c>
      <c r="B70" s="377">
        <v>0.24986450885578218</v>
      </c>
      <c r="K70" s="373">
        <v>0.17973941499298451</v>
      </c>
    </row>
    <row r="71" spans="1:11">
      <c r="A71" s="377" t="s">
        <v>448</v>
      </c>
      <c r="B71" s="377">
        <v>0.25612998416039479</v>
      </c>
      <c r="K71" s="373">
        <v>0.29870063792418167</v>
      </c>
    </row>
    <row r="72" spans="1:11">
      <c r="A72" s="377" t="s">
        <v>449</v>
      </c>
      <c r="B72" s="377">
        <v>0.26128682299163858</v>
      </c>
      <c r="K72" s="373">
        <v>-0.11327115493868289</v>
      </c>
    </row>
    <row r="73" spans="1:11">
      <c r="A73" s="377" t="s">
        <v>450</v>
      </c>
      <c r="B73" s="377">
        <v>0.26636389910704839</v>
      </c>
      <c r="K73" s="373">
        <v>0.37359984071247698</v>
      </c>
    </row>
    <row r="74" spans="1:11">
      <c r="A74" s="377" t="s">
        <v>451</v>
      </c>
      <c r="B74" s="377">
        <v>0.27220851153081249</v>
      </c>
      <c r="K74" s="373">
        <v>0.24294877877810173</v>
      </c>
    </row>
    <row r="75" spans="1:11">
      <c r="A75" s="377" t="s">
        <v>452</v>
      </c>
      <c r="B75" s="377">
        <v>0.27788580807054403</v>
      </c>
      <c r="K75" s="373">
        <v>0.5407908766706957</v>
      </c>
    </row>
    <row r="76" spans="1:11">
      <c r="A76" s="377" t="s">
        <v>453</v>
      </c>
      <c r="B76" s="377">
        <v>0.28369324844061466</v>
      </c>
      <c r="K76" s="373">
        <v>0.17632726530042442</v>
      </c>
    </row>
    <row r="77" spans="1:11">
      <c r="A77" s="377" t="s">
        <v>454</v>
      </c>
      <c r="B77" s="377">
        <v>0.28858715779886812</v>
      </c>
      <c r="K77" s="373">
        <v>0.33973231081914124</v>
      </c>
    </row>
    <row r="78" spans="1:11">
      <c r="A78" s="377" t="s">
        <v>455</v>
      </c>
      <c r="B78" s="377">
        <v>0.29341495614681351</v>
      </c>
      <c r="K78" s="373">
        <v>0.60756112158382392</v>
      </c>
    </row>
    <row r="79" spans="1:11">
      <c r="A79" s="377" t="s">
        <v>456</v>
      </c>
      <c r="B79" s="377">
        <v>0.29861394449636591</v>
      </c>
      <c r="K79" s="373">
        <v>0.67076728270113795</v>
      </c>
    </row>
    <row r="80" spans="1:11">
      <c r="A80" s="377" t="s">
        <v>457</v>
      </c>
      <c r="B80" s="377">
        <v>0.30397863754081456</v>
      </c>
      <c r="K80" s="373">
        <v>8.8108936277797145E-2</v>
      </c>
    </row>
    <row r="81" spans="1:11">
      <c r="A81" s="377" t="s">
        <v>458</v>
      </c>
      <c r="B81" s="377">
        <v>0.31027484561440305</v>
      </c>
      <c r="K81" s="373">
        <v>0.36083754947543989</v>
      </c>
    </row>
    <row r="82" spans="1:11">
      <c r="A82" s="377" t="s">
        <v>459</v>
      </c>
      <c r="B82" s="377">
        <v>0.31687066997292135</v>
      </c>
      <c r="K82" s="373">
        <v>-0.1171314483087913</v>
      </c>
    </row>
    <row r="83" spans="1:11">
      <c r="A83" s="377" t="s">
        <v>460</v>
      </c>
      <c r="B83" s="377">
        <v>0.3220502784023675</v>
      </c>
      <c r="K83" s="373">
        <v>0.25483568799809753</v>
      </c>
    </row>
    <row r="84" spans="1:11">
      <c r="A84" s="377" t="s">
        <v>461</v>
      </c>
      <c r="B84" s="377">
        <v>0.32651853961969479</v>
      </c>
      <c r="K84" s="373">
        <v>0.21834458028202541</v>
      </c>
    </row>
    <row r="85" spans="1:11">
      <c r="A85" s="377" t="s">
        <v>462</v>
      </c>
      <c r="B85" s="377">
        <v>0.33196599345703415</v>
      </c>
      <c r="D85" s="374" t="s">
        <v>503</v>
      </c>
      <c r="K85" s="373">
        <v>0.19584080589607833</v>
      </c>
    </row>
    <row r="86" spans="1:11">
      <c r="A86" s="377" t="s">
        <v>463</v>
      </c>
      <c r="B86" s="377">
        <v>0.33867458179206489</v>
      </c>
      <c r="K86" s="373">
        <v>-0.14263744399700717</v>
      </c>
    </row>
    <row r="87" spans="1:11">
      <c r="A87" s="377" t="s">
        <v>464</v>
      </c>
      <c r="B87" s="377">
        <v>0.34378637422269942</v>
      </c>
      <c r="G87" s="393" t="s">
        <v>508</v>
      </c>
      <c r="H87" s="391">
        <v>0</v>
      </c>
      <c r="K87" s="373">
        <v>3.465191007296986E-2</v>
      </c>
    </row>
    <row r="88" spans="1:11">
      <c r="A88" s="377" t="s">
        <v>465</v>
      </c>
      <c r="B88" s="377">
        <v>0.34938417108422976</v>
      </c>
      <c r="G88" s="393" t="s">
        <v>505</v>
      </c>
      <c r="H88" s="392">
        <f>PERCENTRANK($K$3:$K$10002,H87)</f>
        <v>0.13200000000000001</v>
      </c>
      <c r="K88" s="373">
        <v>0.26535276439662248</v>
      </c>
    </row>
    <row r="89" spans="1:11">
      <c r="A89" s="377" t="s">
        <v>466</v>
      </c>
      <c r="B89" s="377">
        <v>0.35508245787888898</v>
      </c>
      <c r="K89" s="373">
        <v>0.32489271003545106</v>
      </c>
    </row>
    <row r="90" spans="1:11">
      <c r="A90" s="377" t="s">
        <v>467</v>
      </c>
      <c r="B90" s="377">
        <v>0.36083194399064222</v>
      </c>
      <c r="D90" s="374" t="s">
        <v>495</v>
      </c>
      <c r="K90" s="373">
        <v>-1.2279109081562378E-2</v>
      </c>
    </row>
    <row r="91" spans="1:11" ht="15.75" thickBot="1">
      <c r="A91" s="377" t="s">
        <v>468</v>
      </c>
      <c r="B91" s="377">
        <v>0.3664160559409223</v>
      </c>
      <c r="K91" s="373">
        <v>0.3833984454954682</v>
      </c>
    </row>
    <row r="92" spans="1:11">
      <c r="A92" s="377" t="s">
        <v>469</v>
      </c>
      <c r="B92" s="377">
        <v>0.37241353865730681</v>
      </c>
      <c r="D92" s="382" t="s">
        <v>170</v>
      </c>
      <c r="E92" s="382" t="s">
        <v>376</v>
      </c>
      <c r="F92" s="382" t="s">
        <v>377</v>
      </c>
      <c r="K92" s="373">
        <v>0.39583364082451755</v>
      </c>
    </row>
    <row r="93" spans="1:11">
      <c r="A93" s="377" t="s">
        <v>470</v>
      </c>
      <c r="B93" s="377">
        <v>0.37814535323065124</v>
      </c>
      <c r="D93" s="383">
        <v>-0.39558558672909194</v>
      </c>
      <c r="E93" s="384">
        <v>1</v>
      </c>
      <c r="F93" s="385">
        <v>1E-4</v>
      </c>
      <c r="K93" s="373">
        <v>0.14891703635815356</v>
      </c>
    </row>
    <row r="94" spans="1:11">
      <c r="A94" s="377" t="s">
        <v>471</v>
      </c>
      <c r="B94" s="377">
        <v>0.38405128706510638</v>
      </c>
      <c r="D94" s="383">
        <v>-0.38240425182474536</v>
      </c>
      <c r="E94" s="384">
        <v>1</v>
      </c>
      <c r="F94" s="385">
        <v>2.0000000000000001E-4</v>
      </c>
      <c r="K94" s="373">
        <v>0.44583352310766888</v>
      </c>
    </row>
    <row r="95" spans="1:11">
      <c r="A95" s="377" t="s">
        <v>472</v>
      </c>
      <c r="B95" s="377">
        <v>0.39119796686601938</v>
      </c>
      <c r="D95" s="383">
        <v>-0.36922291692039882</v>
      </c>
      <c r="E95" s="384">
        <v>1</v>
      </c>
      <c r="F95" s="385">
        <v>2.9999999999999997E-4</v>
      </c>
      <c r="K95" s="373">
        <v>0.15316286242892119</v>
      </c>
    </row>
    <row r="96" spans="1:11">
      <c r="A96" s="377" t="s">
        <v>473</v>
      </c>
      <c r="B96" s="377">
        <v>0.39729026974679665</v>
      </c>
      <c r="D96" s="383">
        <v>-0.35604158201605224</v>
      </c>
      <c r="E96" s="384">
        <v>1</v>
      </c>
      <c r="F96" s="385">
        <v>4.0000000000000002E-4</v>
      </c>
      <c r="K96" s="373">
        <v>0.15974299919169299</v>
      </c>
    </row>
    <row r="97" spans="1:11">
      <c r="A97" s="377" t="s">
        <v>474</v>
      </c>
      <c r="B97" s="377">
        <v>0.40370670191495384</v>
      </c>
      <c r="D97" s="383">
        <v>-0.34286024711170565</v>
      </c>
      <c r="E97" s="384">
        <v>0</v>
      </c>
      <c r="F97" s="385">
        <v>4.0000000000000002E-4</v>
      </c>
      <c r="K97" s="373">
        <v>0.25975565995679517</v>
      </c>
    </row>
    <row r="98" spans="1:11">
      <c r="A98" s="377" t="s">
        <v>475</v>
      </c>
      <c r="B98" s="377">
        <v>0.41049194740852785</v>
      </c>
      <c r="D98" s="383">
        <v>-0.32967891220735912</v>
      </c>
      <c r="E98" s="384">
        <v>3</v>
      </c>
      <c r="F98" s="385">
        <v>6.9999999999999999E-4</v>
      </c>
      <c r="K98" s="373">
        <v>0.19756915906951167</v>
      </c>
    </row>
    <row r="99" spans="1:11">
      <c r="A99" s="377" t="s">
        <v>476</v>
      </c>
      <c r="B99" s="377">
        <v>0.41740784391303359</v>
      </c>
      <c r="D99" s="383">
        <v>-0.31649757730301253</v>
      </c>
      <c r="E99" s="384">
        <v>5</v>
      </c>
      <c r="F99" s="385">
        <v>1.1999999999999999E-3</v>
      </c>
      <c r="K99" s="373">
        <v>-0.13755820030960053</v>
      </c>
    </row>
    <row r="100" spans="1:11">
      <c r="A100" s="377" t="s">
        <v>477</v>
      </c>
      <c r="B100" s="377">
        <v>0.42564103565177253</v>
      </c>
      <c r="D100" s="383">
        <v>-0.30331624239866595</v>
      </c>
      <c r="E100" s="384">
        <v>6</v>
      </c>
      <c r="F100" s="385">
        <v>1.8E-3</v>
      </c>
      <c r="K100" s="373">
        <v>5.2165487177826986E-2</v>
      </c>
    </row>
    <row r="101" spans="1:11">
      <c r="A101" s="377" t="s">
        <v>478</v>
      </c>
      <c r="B101" s="377">
        <v>0.43419446542250417</v>
      </c>
      <c r="D101" s="383">
        <v>-0.29013490749431936</v>
      </c>
      <c r="E101" s="384">
        <v>11</v>
      </c>
      <c r="F101" s="385">
        <v>2.8999999999999998E-3</v>
      </c>
      <c r="K101" s="373">
        <v>0.37364919940810903</v>
      </c>
    </row>
    <row r="102" spans="1:11">
      <c r="A102" s="377" t="s">
        <v>479</v>
      </c>
      <c r="B102" s="377">
        <v>0.4407037222581705</v>
      </c>
      <c r="D102" s="383">
        <v>-0.27695357258997283</v>
      </c>
      <c r="E102" s="384">
        <v>12</v>
      </c>
      <c r="F102" s="385">
        <v>4.1000000000000003E-3</v>
      </c>
      <c r="K102" s="373">
        <v>0.27306008760556599</v>
      </c>
    </row>
    <row r="103" spans="1:11">
      <c r="A103" s="377" t="s">
        <v>480</v>
      </c>
      <c r="B103" s="377">
        <v>0.44762099491492852</v>
      </c>
      <c r="D103" s="383">
        <v>-0.26377223768562624</v>
      </c>
      <c r="E103" s="384">
        <v>12</v>
      </c>
      <c r="F103" s="385">
        <v>5.3E-3</v>
      </c>
      <c r="K103" s="373">
        <v>0.24790702650510044</v>
      </c>
    </row>
    <row r="104" spans="1:11">
      <c r="A104" s="377" t="s">
        <v>481</v>
      </c>
      <c r="B104" s="377">
        <v>0.45441255506604128</v>
      </c>
      <c r="D104" s="383">
        <v>-0.25059090278127971</v>
      </c>
      <c r="E104" s="384">
        <v>22</v>
      </c>
      <c r="F104" s="385">
        <v>7.4999999999999997E-3</v>
      </c>
      <c r="K104" s="373">
        <v>9.1183840115904857E-4</v>
      </c>
    </row>
    <row r="105" spans="1:11">
      <c r="A105" s="377" t="s">
        <v>482</v>
      </c>
      <c r="B105" s="377">
        <v>0.46336756785240246</v>
      </c>
      <c r="D105" s="383">
        <v>-0.23740956787693313</v>
      </c>
      <c r="E105" s="384">
        <v>16</v>
      </c>
      <c r="F105" s="385">
        <v>9.1000000000000004E-3</v>
      </c>
      <c r="K105" s="373">
        <v>0.29168062403673445</v>
      </c>
    </row>
    <row r="106" spans="1:11">
      <c r="A106" s="377" t="s">
        <v>483</v>
      </c>
      <c r="B106" s="377">
        <v>0.47122482761696238</v>
      </c>
      <c r="D106" s="383">
        <v>-0.22422823297258654</v>
      </c>
      <c r="E106" s="384">
        <v>15</v>
      </c>
      <c r="F106" s="385">
        <v>1.06E-2</v>
      </c>
      <c r="K106" s="373">
        <v>2.1287067418407801E-2</v>
      </c>
    </row>
    <row r="107" spans="1:11">
      <c r="A107" s="377" t="s">
        <v>484</v>
      </c>
      <c r="B107" s="377">
        <v>0.48143849244714354</v>
      </c>
      <c r="D107" s="383">
        <v>-0.21104689806823998</v>
      </c>
      <c r="E107" s="384">
        <v>27</v>
      </c>
      <c r="F107" s="385">
        <v>1.3299999999999999E-2</v>
      </c>
      <c r="K107" s="373">
        <v>0.55861748777295883</v>
      </c>
    </row>
    <row r="108" spans="1:11">
      <c r="A108" s="377" t="s">
        <v>485</v>
      </c>
      <c r="B108" s="377">
        <v>0.49257650893199473</v>
      </c>
      <c r="D108" s="383">
        <v>-0.19786556316389339</v>
      </c>
      <c r="E108" s="384">
        <v>18</v>
      </c>
      <c r="F108" s="385">
        <v>1.5100000000000001E-2</v>
      </c>
      <c r="K108" s="373">
        <v>0.15589437815311991</v>
      </c>
    </row>
    <row r="109" spans="1:11">
      <c r="A109" s="377" t="s">
        <v>486</v>
      </c>
      <c r="B109" s="377">
        <v>0.50248842732246657</v>
      </c>
      <c r="D109" s="383">
        <v>-0.18468422825954683</v>
      </c>
      <c r="E109" s="384">
        <v>26</v>
      </c>
      <c r="F109" s="385">
        <v>1.77E-2</v>
      </c>
      <c r="K109" s="373">
        <v>0.36724558826883613</v>
      </c>
    </row>
    <row r="110" spans="1:11">
      <c r="A110" s="377" t="s">
        <v>487</v>
      </c>
      <c r="B110" s="377">
        <v>0.51479240642242685</v>
      </c>
      <c r="D110" s="383">
        <v>-0.17150289335520028</v>
      </c>
      <c r="E110" s="384">
        <v>36</v>
      </c>
      <c r="F110" s="385">
        <v>2.1299999999999999E-2</v>
      </c>
      <c r="K110" s="373">
        <v>0.75036431692588867</v>
      </c>
    </row>
    <row r="111" spans="1:11">
      <c r="A111" s="377" t="s">
        <v>488</v>
      </c>
      <c r="B111" s="377">
        <v>0.52837377358994131</v>
      </c>
      <c r="D111" s="383">
        <v>-0.15832155845085369</v>
      </c>
      <c r="E111" s="384">
        <v>40</v>
      </c>
      <c r="F111" s="385">
        <v>2.53E-2</v>
      </c>
      <c r="K111" s="373">
        <v>0.13561279933955439</v>
      </c>
    </row>
    <row r="112" spans="1:11">
      <c r="A112" s="377" t="s">
        <v>489</v>
      </c>
      <c r="B112" s="377">
        <v>0.53983466538661007</v>
      </c>
      <c r="D112" s="383">
        <v>-0.14514022354650713</v>
      </c>
      <c r="E112" s="384">
        <v>51</v>
      </c>
      <c r="F112" s="385">
        <v>3.04E-2</v>
      </c>
      <c r="K112" s="373">
        <v>0.2824610812659103</v>
      </c>
    </row>
    <row r="113" spans="1:11">
      <c r="A113" s="377" t="s">
        <v>490</v>
      </c>
      <c r="B113" s="377">
        <v>0.55862889368571211</v>
      </c>
      <c r="D113" s="383">
        <v>-0.13195888864216054</v>
      </c>
      <c r="E113" s="384">
        <v>59</v>
      </c>
      <c r="F113" s="385">
        <v>3.6299999999999999E-2</v>
      </c>
      <c r="K113" s="373">
        <v>0.1930976130661457</v>
      </c>
    </row>
    <row r="114" spans="1:11">
      <c r="A114" s="377" t="s">
        <v>491</v>
      </c>
      <c r="B114" s="377">
        <v>0.57971911154957656</v>
      </c>
      <c r="D114" s="383">
        <v>-0.11877755373781401</v>
      </c>
      <c r="E114" s="384">
        <v>58</v>
      </c>
      <c r="F114" s="385">
        <v>4.2099999999999999E-2</v>
      </c>
      <c r="K114" s="373">
        <v>0.47386793436903174</v>
      </c>
    </row>
    <row r="115" spans="1:11">
      <c r="A115" s="377" t="s">
        <v>492</v>
      </c>
      <c r="B115" s="377">
        <v>0.60229493830039582</v>
      </c>
      <c r="D115" s="383">
        <v>-0.10559621883346743</v>
      </c>
      <c r="E115" s="384">
        <v>70</v>
      </c>
      <c r="F115" s="385">
        <v>4.9099999999999998E-2</v>
      </c>
      <c r="K115" s="373">
        <v>-7.6076565345833513E-2</v>
      </c>
    </row>
    <row r="116" spans="1:11" ht="15.75" thickBot="1">
      <c r="A116" s="379" t="s">
        <v>493</v>
      </c>
      <c r="B116" s="379">
        <v>0.65732238406652266</v>
      </c>
      <c r="D116" s="383">
        <v>-9.2414883929120839E-2</v>
      </c>
      <c r="E116" s="384">
        <v>67</v>
      </c>
      <c r="F116" s="385">
        <v>5.5800000000000002E-2</v>
      </c>
      <c r="K116" s="373">
        <v>2.7208221812531797E-2</v>
      </c>
    </row>
    <row r="117" spans="1:11">
      <c r="D117" s="383">
        <v>-7.9233549024774308E-2</v>
      </c>
      <c r="E117" s="384">
        <v>92</v>
      </c>
      <c r="F117" s="385">
        <v>6.5000000000000002E-2</v>
      </c>
      <c r="K117" s="373">
        <v>0.32031070674132223</v>
      </c>
    </row>
    <row r="118" spans="1:11">
      <c r="D118" s="383">
        <v>-6.6052214120427721E-2</v>
      </c>
      <c r="E118" s="384">
        <v>87</v>
      </c>
      <c r="F118" s="385">
        <v>7.3700000000000002E-2</v>
      </c>
      <c r="K118" s="373">
        <v>0.12332447317530204</v>
      </c>
    </row>
    <row r="119" spans="1:11">
      <c r="D119" s="383">
        <v>-5.2870879216081135E-2</v>
      </c>
      <c r="E119" s="384">
        <v>96</v>
      </c>
      <c r="F119" s="385">
        <v>8.3299999999999999E-2</v>
      </c>
      <c r="K119" s="373">
        <v>0.58594854824260123</v>
      </c>
    </row>
    <row r="120" spans="1:11">
      <c r="D120" s="383">
        <v>-3.9689544311734548E-2</v>
      </c>
      <c r="E120" s="384">
        <v>95</v>
      </c>
      <c r="F120" s="385">
        <v>9.2799999999999994E-2</v>
      </c>
      <c r="K120" s="373">
        <v>0.38180962359978965</v>
      </c>
    </row>
    <row r="121" spans="1:11">
      <c r="D121" s="383">
        <v>-2.6508209407388017E-2</v>
      </c>
      <c r="E121" s="384">
        <v>137</v>
      </c>
      <c r="F121" s="385">
        <v>0.1065</v>
      </c>
      <c r="K121" s="373">
        <v>0.36633299902137839</v>
      </c>
    </row>
    <row r="122" spans="1:11">
      <c r="D122" s="383">
        <v>-1.332687450304143E-2</v>
      </c>
      <c r="E122" s="384">
        <v>119</v>
      </c>
      <c r="F122" s="385">
        <v>0.11840000000000001</v>
      </c>
      <c r="K122" s="373">
        <v>0.4880540742860997</v>
      </c>
    </row>
    <row r="123" spans="1:11">
      <c r="D123" s="383">
        <v>-1.4553959869484379E-4</v>
      </c>
      <c r="E123" s="384">
        <v>136</v>
      </c>
      <c r="F123" s="385">
        <v>0.13200000000000001</v>
      </c>
      <c r="K123" s="373">
        <v>0.37206193001906884</v>
      </c>
    </row>
    <row r="124" spans="1:11">
      <c r="D124" s="383">
        <v>1.3035795305651687E-2</v>
      </c>
      <c r="E124" s="384">
        <v>132</v>
      </c>
      <c r="F124" s="385">
        <v>0.1452</v>
      </c>
      <c r="K124" s="373">
        <v>-6.1340191712599412E-2</v>
      </c>
    </row>
    <row r="125" spans="1:11">
      <c r="D125" s="383">
        <v>2.6217130209998274E-2</v>
      </c>
      <c r="E125" s="384">
        <v>144</v>
      </c>
      <c r="F125" s="385">
        <v>0.15959999999999999</v>
      </c>
      <c r="K125" s="373">
        <v>0.52999681757173644</v>
      </c>
    </row>
    <row r="126" spans="1:11">
      <c r="D126" s="383">
        <v>3.9398465114344861E-2</v>
      </c>
      <c r="E126" s="384">
        <v>146</v>
      </c>
      <c r="F126" s="385">
        <v>0.17419999999999999</v>
      </c>
      <c r="K126" s="373">
        <v>0.33417662524458613</v>
      </c>
    </row>
    <row r="127" spans="1:11">
      <c r="D127" s="383">
        <v>5.2579800018691392E-2</v>
      </c>
      <c r="E127" s="384">
        <v>160</v>
      </c>
      <c r="F127" s="385">
        <v>0.19020000000000001</v>
      </c>
      <c r="K127" s="373">
        <v>6.2800598325685186E-2</v>
      </c>
    </row>
    <row r="128" spans="1:11">
      <c r="D128" s="383">
        <v>6.5761134923037978E-2</v>
      </c>
      <c r="E128" s="384">
        <v>191</v>
      </c>
      <c r="F128" s="385">
        <v>0.20930000000000001</v>
      </c>
      <c r="K128" s="373">
        <v>0.61919241933934877</v>
      </c>
    </row>
    <row r="129" spans="4:11">
      <c r="D129" s="383">
        <v>7.8942469827384565E-2</v>
      </c>
      <c r="E129" s="384">
        <v>184</v>
      </c>
      <c r="F129" s="385">
        <v>0.22770000000000001</v>
      </c>
      <c r="K129" s="373">
        <v>0.12728385810898235</v>
      </c>
    </row>
    <row r="130" spans="4:11">
      <c r="D130" s="383">
        <v>9.2123804731731096E-2</v>
      </c>
      <c r="E130" s="384">
        <v>176</v>
      </c>
      <c r="F130" s="385">
        <v>0.24529999999999999</v>
      </c>
      <c r="K130" s="373">
        <v>0.21881138970575242</v>
      </c>
    </row>
    <row r="131" spans="4:11">
      <c r="D131" s="383">
        <v>0.10530513963607768</v>
      </c>
      <c r="E131" s="384">
        <v>188</v>
      </c>
      <c r="F131" s="385">
        <v>0.2641</v>
      </c>
      <c r="K131" s="373">
        <v>0.23588991857442121</v>
      </c>
    </row>
    <row r="132" spans="4:11">
      <c r="D132" s="383">
        <v>0.11848647454042427</v>
      </c>
      <c r="E132" s="384">
        <v>247</v>
      </c>
      <c r="F132" s="385">
        <v>0.2888</v>
      </c>
      <c r="K132" s="373">
        <v>0.49970782050963969</v>
      </c>
    </row>
    <row r="133" spans="4:11">
      <c r="D133" s="383">
        <v>0.13166780944477086</v>
      </c>
      <c r="E133" s="384">
        <v>298</v>
      </c>
      <c r="F133" s="385">
        <v>0.31859999999999999</v>
      </c>
      <c r="K133" s="373">
        <v>-6.3107625103100751E-2</v>
      </c>
    </row>
    <row r="134" spans="4:11">
      <c r="D134" s="383">
        <v>0.14484914434911744</v>
      </c>
      <c r="E134" s="384">
        <v>248</v>
      </c>
      <c r="F134" s="385">
        <v>0.34339999999999998</v>
      </c>
      <c r="K134" s="373">
        <v>0.17091302984074686</v>
      </c>
    </row>
    <row r="135" spans="4:11">
      <c r="D135" s="383">
        <v>0.15803047925346392</v>
      </c>
      <c r="E135" s="384">
        <v>233</v>
      </c>
      <c r="F135" s="385">
        <v>0.36670000000000003</v>
      </c>
      <c r="K135" s="373">
        <v>9.1233336121949282E-2</v>
      </c>
    </row>
    <row r="136" spans="4:11">
      <c r="D136" s="383">
        <v>0.1712118141578105</v>
      </c>
      <c r="E136" s="384">
        <v>210</v>
      </c>
      <c r="F136" s="385">
        <v>0.38769999999999999</v>
      </c>
      <c r="K136" s="373">
        <v>-2.0949730117785226E-2</v>
      </c>
    </row>
    <row r="137" spans="4:11">
      <c r="D137" s="383">
        <v>0.18439314906215709</v>
      </c>
      <c r="E137" s="384">
        <v>214</v>
      </c>
      <c r="F137" s="385">
        <v>0.40910000000000002</v>
      </c>
      <c r="K137" s="373">
        <v>0.31400261163740795</v>
      </c>
    </row>
    <row r="138" spans="4:11">
      <c r="D138" s="383">
        <v>0.19757448396650368</v>
      </c>
      <c r="E138" s="384">
        <v>244</v>
      </c>
      <c r="F138" s="385">
        <v>0.4335</v>
      </c>
      <c r="K138" s="373">
        <v>5.6898562122118079E-2</v>
      </c>
    </row>
    <row r="139" spans="4:11">
      <c r="D139" s="383">
        <v>0.21075581887085026</v>
      </c>
      <c r="E139" s="384">
        <v>275</v>
      </c>
      <c r="F139" s="385">
        <v>0.46100000000000002</v>
      </c>
      <c r="K139" s="373">
        <v>0.2035492863311219</v>
      </c>
    </row>
    <row r="140" spans="4:11">
      <c r="D140" s="383">
        <v>0.22393715377519685</v>
      </c>
      <c r="E140" s="384">
        <v>229</v>
      </c>
      <c r="F140" s="385">
        <v>0.4839</v>
      </c>
      <c r="K140" s="373">
        <v>6.3680702684178359E-2</v>
      </c>
    </row>
    <row r="141" spans="4:11">
      <c r="D141" s="383">
        <v>0.23711848867954333</v>
      </c>
      <c r="E141" s="384">
        <v>213</v>
      </c>
      <c r="F141" s="385">
        <v>0.50519999999999998</v>
      </c>
      <c r="K141" s="373">
        <v>0.20593763890912431</v>
      </c>
    </row>
    <row r="142" spans="4:11">
      <c r="D142" s="383">
        <v>0.25029982358388991</v>
      </c>
      <c r="E142" s="384">
        <v>258</v>
      </c>
      <c r="F142" s="385">
        <v>0.53100000000000003</v>
      </c>
      <c r="K142" s="373">
        <v>0.58051336413513011</v>
      </c>
    </row>
    <row r="143" spans="4:11">
      <c r="D143" s="383">
        <v>0.2634811584882365</v>
      </c>
      <c r="E143" s="384">
        <v>223</v>
      </c>
      <c r="F143" s="385">
        <v>0.55330000000000001</v>
      </c>
      <c r="K143" s="373">
        <v>0.15753939839961939</v>
      </c>
    </row>
    <row r="144" spans="4:11">
      <c r="D144" s="383">
        <v>0.27666249339258309</v>
      </c>
      <c r="E144" s="384">
        <v>248</v>
      </c>
      <c r="F144" s="385">
        <v>0.57809999999999995</v>
      </c>
      <c r="K144" s="373">
        <v>0.61115973977166638</v>
      </c>
    </row>
    <row r="145" spans="4:11">
      <c r="D145" s="383">
        <v>0.28984382829692967</v>
      </c>
      <c r="E145" s="384">
        <v>249</v>
      </c>
      <c r="F145" s="385">
        <v>0.60299999999999998</v>
      </c>
      <c r="K145" s="373">
        <v>0.46441471663008627</v>
      </c>
    </row>
    <row r="146" spans="4:11">
      <c r="D146" s="383">
        <v>0.30302516320127626</v>
      </c>
      <c r="E146" s="384">
        <v>256</v>
      </c>
      <c r="F146" s="385">
        <v>0.62860000000000005</v>
      </c>
      <c r="K146" s="373">
        <v>0.12409983121744816</v>
      </c>
    </row>
    <row r="147" spans="4:11">
      <c r="D147" s="383">
        <v>0.31620649810562285</v>
      </c>
      <c r="E147" s="384">
        <v>205</v>
      </c>
      <c r="F147" s="385">
        <v>0.64910000000000001</v>
      </c>
      <c r="K147" s="373">
        <v>0.45391333448938265</v>
      </c>
    </row>
    <row r="148" spans="4:11">
      <c r="D148" s="383">
        <v>0.32938783300996932</v>
      </c>
      <c r="E148" s="384">
        <v>260</v>
      </c>
      <c r="F148" s="385">
        <v>0.67510000000000003</v>
      </c>
      <c r="K148" s="373">
        <v>0.18676543960344039</v>
      </c>
    </row>
    <row r="149" spans="4:11">
      <c r="D149" s="383">
        <v>0.34256916791431591</v>
      </c>
      <c r="E149" s="384">
        <v>227</v>
      </c>
      <c r="F149" s="385">
        <v>0.69779999999999998</v>
      </c>
      <c r="K149" s="373">
        <v>5.8164798828520548E-2</v>
      </c>
    </row>
    <row r="150" spans="4:11">
      <c r="D150" s="383">
        <v>0.3557505028186625</v>
      </c>
      <c r="E150" s="384">
        <v>234</v>
      </c>
      <c r="F150" s="385">
        <v>0.72119999999999995</v>
      </c>
      <c r="K150" s="373">
        <v>0.35851196757415438</v>
      </c>
    </row>
    <row r="151" spans="4:11">
      <c r="D151" s="383">
        <v>0.36893183772300908</v>
      </c>
      <c r="E151" s="384">
        <v>226</v>
      </c>
      <c r="F151" s="385">
        <v>0.74380000000000002</v>
      </c>
      <c r="K151" s="373">
        <v>0.36569494200223951</v>
      </c>
    </row>
    <row r="152" spans="4:11">
      <c r="D152" s="383">
        <v>0.38211317262735567</v>
      </c>
      <c r="E152" s="384">
        <v>225</v>
      </c>
      <c r="F152" s="385">
        <v>0.76629999999999998</v>
      </c>
      <c r="K152" s="373">
        <v>0.5449706044755489</v>
      </c>
    </row>
    <row r="153" spans="4:11">
      <c r="D153" s="383">
        <v>0.39529450753170225</v>
      </c>
      <c r="E153" s="384">
        <v>204</v>
      </c>
      <c r="F153" s="385">
        <v>0.78669999999999995</v>
      </c>
      <c r="K153" s="373">
        <v>0.4281573480903007</v>
      </c>
    </row>
    <row r="154" spans="4:11">
      <c r="D154" s="383">
        <v>0.40847584243604873</v>
      </c>
      <c r="E154" s="384">
        <v>201</v>
      </c>
      <c r="F154" s="385">
        <v>0.80679999999999996</v>
      </c>
      <c r="K154" s="373">
        <v>0.11810337761962808</v>
      </c>
    </row>
    <row r="155" spans="4:11">
      <c r="D155" s="383">
        <v>0.42165717734039532</v>
      </c>
      <c r="E155" s="384">
        <v>176</v>
      </c>
      <c r="F155" s="385">
        <v>0.82440000000000002</v>
      </c>
      <c r="K155" s="373">
        <v>0.25807133455237929</v>
      </c>
    </row>
    <row r="156" spans="4:11">
      <c r="D156" s="383">
        <v>0.4348385122447419</v>
      </c>
      <c r="E156" s="384">
        <v>164</v>
      </c>
      <c r="F156" s="385">
        <v>0.84079999999999999</v>
      </c>
      <c r="K156" s="373">
        <v>0.49697003811929252</v>
      </c>
    </row>
    <row r="157" spans="4:11">
      <c r="D157" s="383">
        <v>0.44801984714908849</v>
      </c>
      <c r="E157" s="384">
        <v>199</v>
      </c>
      <c r="F157" s="385">
        <v>0.86070000000000002</v>
      </c>
      <c r="K157" s="373">
        <v>0.11845905489366881</v>
      </c>
    </row>
    <row r="158" spans="4:11">
      <c r="D158" s="383">
        <v>0.46120118205343508</v>
      </c>
      <c r="E158" s="384">
        <v>172</v>
      </c>
      <c r="F158" s="385">
        <v>0.87790000000000001</v>
      </c>
      <c r="K158" s="373">
        <v>0.24064572333708156</v>
      </c>
    </row>
    <row r="159" spans="4:11">
      <c r="D159" s="383">
        <v>0.47438251695778166</v>
      </c>
      <c r="E159" s="384">
        <v>161</v>
      </c>
      <c r="F159" s="385">
        <v>0.89400000000000002</v>
      </c>
      <c r="K159" s="373">
        <v>0.33661524496907913</v>
      </c>
    </row>
    <row r="160" spans="4:11">
      <c r="D160" s="383">
        <v>0.48756385186212825</v>
      </c>
      <c r="E160" s="384">
        <v>123</v>
      </c>
      <c r="F160" s="385">
        <v>0.90629999999999999</v>
      </c>
      <c r="K160" s="373">
        <v>0.21925928813615059</v>
      </c>
    </row>
    <row r="161" spans="4:11">
      <c r="D161" s="383">
        <v>0.50074518676647473</v>
      </c>
      <c r="E161" s="384">
        <v>115</v>
      </c>
      <c r="F161" s="385">
        <v>0.91779999999999995</v>
      </c>
      <c r="K161" s="373">
        <v>0.13346556985564795</v>
      </c>
    </row>
    <row r="162" spans="4:11">
      <c r="D162" s="383">
        <v>0.51392652167082131</v>
      </c>
      <c r="E162" s="384">
        <v>119</v>
      </c>
      <c r="F162" s="385">
        <v>0.92969999999999997</v>
      </c>
      <c r="K162" s="373">
        <v>0.19975478866767959</v>
      </c>
    </row>
    <row r="163" spans="4:11">
      <c r="D163" s="383">
        <v>0.5271078565751679</v>
      </c>
      <c r="E163" s="384">
        <v>98</v>
      </c>
      <c r="F163" s="385">
        <v>0.9395</v>
      </c>
      <c r="K163" s="373">
        <v>0.22828496801797349</v>
      </c>
    </row>
    <row r="164" spans="4:11">
      <c r="D164" s="383">
        <v>0.54028919147951449</v>
      </c>
      <c r="E164" s="384">
        <v>106</v>
      </c>
      <c r="F164" s="385">
        <v>0.95009999999999994</v>
      </c>
      <c r="K164" s="373">
        <v>-0.28780751175532393</v>
      </c>
    </row>
    <row r="165" spans="4:11">
      <c r="D165" s="383">
        <v>0.55347052638386107</v>
      </c>
      <c r="E165" s="384">
        <v>75</v>
      </c>
      <c r="F165" s="385">
        <v>0.95760000000000001</v>
      </c>
      <c r="K165" s="373">
        <v>0.22383789581541014</v>
      </c>
    </row>
    <row r="166" spans="4:11">
      <c r="D166" s="383">
        <v>0.56665186128820766</v>
      </c>
      <c r="E166" s="384">
        <v>72</v>
      </c>
      <c r="F166" s="385">
        <v>0.96479999999999999</v>
      </c>
      <c r="K166" s="373">
        <v>0.33410269782688173</v>
      </c>
    </row>
    <row r="167" spans="4:11">
      <c r="D167" s="383">
        <v>0.57983319619255413</v>
      </c>
      <c r="E167" s="384">
        <v>54</v>
      </c>
      <c r="F167" s="385">
        <v>0.97019999999999995</v>
      </c>
      <c r="K167" s="373">
        <v>8.640566260671334E-2</v>
      </c>
    </row>
    <row r="168" spans="4:11">
      <c r="D168" s="383">
        <v>0.59301453109690072</v>
      </c>
      <c r="E168" s="384">
        <v>69</v>
      </c>
      <c r="F168" s="385">
        <v>0.97709999999999997</v>
      </c>
      <c r="K168" s="373">
        <v>1.8210409442458442E-2</v>
      </c>
    </row>
    <row r="169" spans="4:11">
      <c r="D169" s="383">
        <v>0.60619586600124731</v>
      </c>
      <c r="E169" s="384">
        <v>41</v>
      </c>
      <c r="F169" s="385">
        <v>0.98119999999999996</v>
      </c>
      <c r="K169" s="373">
        <v>0.59272726088060734</v>
      </c>
    </row>
    <row r="170" spans="4:11">
      <c r="D170" s="383">
        <v>0.61937720090559389</v>
      </c>
      <c r="E170" s="384">
        <v>40</v>
      </c>
      <c r="F170" s="385">
        <v>0.98519999999999996</v>
      </c>
      <c r="K170" s="373">
        <v>-0.15535349007702437</v>
      </c>
    </row>
    <row r="171" spans="4:11">
      <c r="D171" s="383">
        <v>0.63255853580994048</v>
      </c>
      <c r="E171" s="384">
        <v>19</v>
      </c>
      <c r="F171" s="385">
        <v>0.98709999999999998</v>
      </c>
      <c r="K171" s="373">
        <v>0.25767281405751996</v>
      </c>
    </row>
    <row r="172" spans="4:11">
      <c r="D172" s="383">
        <v>0.64573987071428707</v>
      </c>
      <c r="E172" s="384">
        <v>14</v>
      </c>
      <c r="F172" s="385">
        <v>0.98850000000000005</v>
      </c>
      <c r="K172" s="373">
        <v>0.39459584838526318</v>
      </c>
    </row>
    <row r="173" spans="4:11">
      <c r="D173" s="383">
        <v>0.65892120561863365</v>
      </c>
      <c r="E173" s="384">
        <v>18</v>
      </c>
      <c r="F173" s="385">
        <v>0.99029999999999996</v>
      </c>
      <c r="K173" s="373">
        <v>5.3570348636609255E-2</v>
      </c>
    </row>
    <row r="174" spans="4:11">
      <c r="D174" s="383">
        <v>0.67210254052298024</v>
      </c>
      <c r="E174" s="384">
        <v>18</v>
      </c>
      <c r="F174" s="385">
        <v>0.99209999999999998</v>
      </c>
      <c r="K174" s="373">
        <v>0.19679918426600174</v>
      </c>
    </row>
    <row r="175" spans="4:11">
      <c r="D175" s="383">
        <v>0.68528387542732683</v>
      </c>
      <c r="E175" s="384">
        <v>26</v>
      </c>
      <c r="F175" s="385">
        <v>0.99470000000000003</v>
      </c>
      <c r="K175" s="373">
        <v>4.2644005325271683E-2</v>
      </c>
    </row>
    <row r="176" spans="4:11">
      <c r="D176" s="383">
        <v>0.69846521033167341</v>
      </c>
      <c r="E176" s="384">
        <v>9</v>
      </c>
      <c r="F176" s="385">
        <v>0.99560000000000004</v>
      </c>
      <c r="K176" s="373">
        <v>0.20766498729645066</v>
      </c>
    </row>
    <row r="177" spans="4:11">
      <c r="D177" s="383">
        <v>0.71164654523601978</v>
      </c>
      <c r="E177" s="384">
        <v>5</v>
      </c>
      <c r="F177" s="385">
        <v>0.99609999999999999</v>
      </c>
      <c r="K177" s="373">
        <v>0.26978733699202428</v>
      </c>
    </row>
    <row r="178" spans="4:11">
      <c r="D178" s="383">
        <v>0.72482788014036637</v>
      </c>
      <c r="E178" s="384">
        <v>8</v>
      </c>
      <c r="F178" s="385">
        <v>0.99690000000000001</v>
      </c>
      <c r="K178" s="373">
        <v>0.26421550144778161</v>
      </c>
    </row>
    <row r="179" spans="4:11">
      <c r="D179" s="383">
        <v>0.73800921504471295</v>
      </c>
      <c r="E179" s="384">
        <v>5</v>
      </c>
      <c r="F179" s="385">
        <v>0.99739999999999995</v>
      </c>
      <c r="K179" s="373">
        <v>0.22452835524891612</v>
      </c>
    </row>
    <row r="180" spans="4:11">
      <c r="D180" s="383">
        <v>0.75119054994905954</v>
      </c>
      <c r="E180" s="384">
        <v>7</v>
      </c>
      <c r="F180" s="385">
        <v>0.99809999999999999</v>
      </c>
      <c r="K180" s="373">
        <v>0.34698118353151175</v>
      </c>
    </row>
    <row r="181" spans="4:11">
      <c r="D181" s="383">
        <v>0.76437188485340612</v>
      </c>
      <c r="E181" s="384">
        <v>4</v>
      </c>
      <c r="F181" s="385">
        <v>0.99850000000000005</v>
      </c>
      <c r="K181" s="373">
        <v>0.14349170932035538</v>
      </c>
    </row>
    <row r="182" spans="4:11">
      <c r="D182" s="383">
        <v>0.77755321975775271</v>
      </c>
      <c r="E182" s="384">
        <v>2</v>
      </c>
      <c r="F182" s="385">
        <v>0.99870000000000003</v>
      </c>
      <c r="K182" s="373">
        <v>0.38101820883670756</v>
      </c>
    </row>
    <row r="183" spans="4:11">
      <c r="D183" s="383">
        <v>0.7907345546620993</v>
      </c>
      <c r="E183" s="384">
        <v>5</v>
      </c>
      <c r="F183" s="385">
        <v>0.99919999999999998</v>
      </c>
      <c r="K183" s="373">
        <v>0.56878408849401274</v>
      </c>
    </row>
    <row r="184" spans="4:11">
      <c r="D184" s="383">
        <v>0.80391588956644588</v>
      </c>
      <c r="E184" s="384">
        <v>2</v>
      </c>
      <c r="F184" s="385">
        <v>0.99939999999999996</v>
      </c>
      <c r="K184" s="373">
        <v>4.7476142153866085E-2</v>
      </c>
    </row>
    <row r="185" spans="4:11">
      <c r="D185" s="383">
        <v>0.81709722447079247</v>
      </c>
      <c r="E185" s="384">
        <v>0</v>
      </c>
      <c r="F185" s="385">
        <v>0.99939999999999996</v>
      </c>
      <c r="K185" s="373">
        <v>0.16258557910701721</v>
      </c>
    </row>
    <row r="186" spans="4:11">
      <c r="D186" s="383">
        <v>0.83027855937513906</v>
      </c>
      <c r="E186" s="384">
        <v>1</v>
      </c>
      <c r="F186" s="385">
        <v>0.99950000000000006</v>
      </c>
      <c r="K186" s="373">
        <v>0.31185222506636223</v>
      </c>
    </row>
    <row r="187" spans="4:11">
      <c r="D187" s="383">
        <v>0.84345989427948564</v>
      </c>
      <c r="E187" s="384">
        <v>0</v>
      </c>
      <c r="F187" s="385">
        <v>0.99950000000000006</v>
      </c>
      <c r="K187" s="373">
        <v>0.17897272192267399</v>
      </c>
    </row>
    <row r="188" spans="4:11">
      <c r="D188" s="383">
        <v>0.85664122918383223</v>
      </c>
      <c r="E188" s="384">
        <v>1</v>
      </c>
      <c r="F188" s="385">
        <v>0.99960000000000004</v>
      </c>
      <c r="K188" s="373">
        <v>0.26504048685625348</v>
      </c>
    </row>
    <row r="189" spans="4:11">
      <c r="D189" s="383">
        <v>0.8698225640881786</v>
      </c>
      <c r="E189" s="384">
        <v>1</v>
      </c>
      <c r="F189" s="385">
        <v>0.99970000000000003</v>
      </c>
      <c r="K189" s="373">
        <v>0.19878953857071058</v>
      </c>
    </row>
    <row r="190" spans="4:11">
      <c r="D190" s="383">
        <v>0.88300389899252518</v>
      </c>
      <c r="E190" s="384">
        <v>0</v>
      </c>
      <c r="F190" s="385">
        <v>0.99970000000000003</v>
      </c>
      <c r="K190" s="373">
        <v>2.1956644987878748E-2</v>
      </c>
    </row>
    <row r="191" spans="4:11">
      <c r="D191" s="383">
        <v>0.89618523389687177</v>
      </c>
      <c r="E191" s="384">
        <v>1</v>
      </c>
      <c r="F191" s="385">
        <v>0.99980000000000002</v>
      </c>
      <c r="K191" s="373">
        <v>0.27750650051353132</v>
      </c>
    </row>
    <row r="192" spans="4:11">
      <c r="D192" s="383">
        <v>0.90936656880121836</v>
      </c>
      <c r="E192" s="384">
        <v>0</v>
      </c>
      <c r="F192" s="385">
        <v>0.99980000000000002</v>
      </c>
      <c r="K192" s="373">
        <v>0.39294861126670222</v>
      </c>
    </row>
    <row r="193" spans="4:11" ht="15.75" thickBot="1">
      <c r="D193" s="386" t="s">
        <v>375</v>
      </c>
      <c r="E193" s="387">
        <v>2</v>
      </c>
      <c r="F193" s="388">
        <v>1</v>
      </c>
      <c r="K193" s="373">
        <v>3.4605223283241671E-3</v>
      </c>
    </row>
    <row r="194" spans="4:11">
      <c r="K194" s="373">
        <v>0.41966055277231851</v>
      </c>
    </row>
    <row r="195" spans="4:11">
      <c r="K195" s="373">
        <v>0.40429435959037696</v>
      </c>
    </row>
    <row r="196" spans="4:11">
      <c r="K196" s="373">
        <v>0.22810242934764502</v>
      </c>
    </row>
    <row r="197" spans="4:11">
      <c r="K197" s="373">
        <v>0.14437693932824702</v>
      </c>
    </row>
    <row r="198" spans="4:11">
      <c r="K198" s="373">
        <v>0.10546246864392894</v>
      </c>
    </row>
    <row r="199" spans="4:11">
      <c r="K199" s="373">
        <v>0.35617546022853652</v>
      </c>
    </row>
    <row r="200" spans="4:11">
      <c r="K200" s="373">
        <v>-0.16139450506656805</v>
      </c>
    </row>
    <row r="201" spans="4:11">
      <c r="K201" s="373">
        <v>0.37984629767345868</v>
      </c>
    </row>
    <row r="202" spans="4:11">
      <c r="K202" s="373">
        <v>-6.3568394740278866E-2</v>
      </c>
    </row>
    <row r="203" spans="4:11">
      <c r="K203" s="373">
        <v>-3.3408801538052368E-2</v>
      </c>
    </row>
    <row r="204" spans="4:11">
      <c r="K204" s="373">
        <v>0.53240403912120104</v>
      </c>
    </row>
    <row r="205" spans="4:11">
      <c r="K205" s="373">
        <v>0.2094158380308746</v>
      </c>
    </row>
    <row r="206" spans="4:11">
      <c r="K206" s="373">
        <v>0.35197753669291898</v>
      </c>
    </row>
    <row r="207" spans="4:11">
      <c r="K207" s="373">
        <v>0.10888530003250274</v>
      </c>
    </row>
    <row r="208" spans="4:11">
      <c r="K208" s="373">
        <v>0.52221339575672188</v>
      </c>
    </row>
    <row r="209" spans="11:11">
      <c r="K209" s="373">
        <v>0.17496509363759394</v>
      </c>
    </row>
    <row r="210" spans="11:11">
      <c r="K210" s="373">
        <v>0.14885388892755258</v>
      </c>
    </row>
    <row r="211" spans="11:11">
      <c r="K211" s="373">
        <v>0.37460787864322254</v>
      </c>
    </row>
    <row r="212" spans="11:11">
      <c r="K212" s="373">
        <v>0.37236218537310384</v>
      </c>
    </row>
    <row r="213" spans="11:11">
      <c r="K213" s="373">
        <v>0.28186280073831038</v>
      </c>
    </row>
    <row r="214" spans="11:11">
      <c r="K214" s="373">
        <v>0.14799261705946831</v>
      </c>
    </row>
    <row r="215" spans="11:11">
      <c r="K215" s="373">
        <v>0.17333304092018342</v>
      </c>
    </row>
    <row r="216" spans="11:11">
      <c r="K216" s="373">
        <v>0.20878248222243267</v>
      </c>
    </row>
    <row r="217" spans="11:11">
      <c r="K217" s="373">
        <v>0.11957380047054222</v>
      </c>
    </row>
    <row r="218" spans="11:11">
      <c r="K218" s="373">
        <v>8.2663323296903624E-2</v>
      </c>
    </row>
    <row r="219" spans="11:11">
      <c r="K219" s="373">
        <v>0.44333482084226494</v>
      </c>
    </row>
    <row r="220" spans="11:11">
      <c r="K220" s="373">
        <v>0.43687521546189689</v>
      </c>
    </row>
    <row r="221" spans="11:11">
      <c r="K221" s="373">
        <v>0.32441194595874712</v>
      </c>
    </row>
    <row r="222" spans="11:11">
      <c r="K222" s="373">
        <v>0.30749399218468665</v>
      </c>
    </row>
    <row r="223" spans="11:11">
      <c r="K223" s="373">
        <v>0.40349059474855853</v>
      </c>
    </row>
    <row r="224" spans="11:11">
      <c r="K224" s="373">
        <v>0.56627528114111447</v>
      </c>
    </row>
    <row r="225" spans="11:11">
      <c r="K225" s="373">
        <v>0.40940591881944344</v>
      </c>
    </row>
    <row r="226" spans="11:11">
      <c r="K226" s="373">
        <v>6.5589283941749343E-2</v>
      </c>
    </row>
    <row r="227" spans="11:11">
      <c r="K227" s="373">
        <v>0.2377920982063606</v>
      </c>
    </row>
    <row r="228" spans="11:11">
      <c r="K228" s="373">
        <v>-0.19873246435885239</v>
      </c>
    </row>
    <row r="229" spans="11:11">
      <c r="K229" s="373">
        <v>0.32909088736951109</v>
      </c>
    </row>
    <row r="230" spans="11:11">
      <c r="K230" s="373">
        <v>0.3376945646449292</v>
      </c>
    </row>
    <row r="231" spans="11:11">
      <c r="K231" s="373">
        <v>0.20110018382492179</v>
      </c>
    </row>
    <row r="232" spans="11:11">
      <c r="K232" s="373">
        <v>0.1909416426024575</v>
      </c>
    </row>
    <row r="233" spans="11:11">
      <c r="K233" s="373">
        <v>8.327320431801577E-2</v>
      </c>
    </row>
    <row r="234" spans="11:11">
      <c r="K234" s="373">
        <v>0.36879252420375774</v>
      </c>
    </row>
    <row r="235" spans="11:11">
      <c r="K235" s="373">
        <v>0.36883904001368362</v>
      </c>
    </row>
    <row r="236" spans="11:11">
      <c r="K236" s="373">
        <v>0.36056617370558852</v>
      </c>
    </row>
    <row r="237" spans="11:11">
      <c r="K237" s="373">
        <v>0.45874152355060449</v>
      </c>
    </row>
    <row r="238" spans="11:11">
      <c r="K238" s="373">
        <v>0.46811678429765369</v>
      </c>
    </row>
    <row r="239" spans="11:11">
      <c r="K239" s="373">
        <v>0.58995563431099862</v>
      </c>
    </row>
    <row r="240" spans="11:11">
      <c r="K240" s="373">
        <v>0.18548443720019492</v>
      </c>
    </row>
    <row r="241" spans="11:11">
      <c r="K241" s="373">
        <v>-0.30661551329042069</v>
      </c>
    </row>
    <row r="242" spans="11:11">
      <c r="K242" s="373">
        <v>-5.2793168423858949E-2</v>
      </c>
    </row>
    <row r="243" spans="11:11">
      <c r="K243" s="373">
        <v>0.12136861052732262</v>
      </c>
    </row>
    <row r="244" spans="11:11">
      <c r="K244" s="373">
        <v>0.4439255825923254</v>
      </c>
    </row>
    <row r="245" spans="11:11">
      <c r="K245" s="373">
        <v>0.44932542623475169</v>
      </c>
    </row>
    <row r="246" spans="11:11">
      <c r="K246" s="373">
        <v>0.11482949339215698</v>
      </c>
    </row>
    <row r="247" spans="11:11">
      <c r="K247" s="373">
        <v>8.7602344863759063E-2</v>
      </c>
    </row>
    <row r="248" spans="11:11">
      <c r="K248" s="373">
        <v>0.29879220315602018</v>
      </c>
    </row>
    <row r="249" spans="11:11">
      <c r="K249" s="373">
        <v>0.38334307348141938</v>
      </c>
    </row>
    <row r="250" spans="11:11">
      <c r="K250" s="373">
        <v>0.50410099865386937</v>
      </c>
    </row>
    <row r="251" spans="11:11">
      <c r="K251" s="373">
        <v>0.24908696847824885</v>
      </c>
    </row>
    <row r="252" spans="11:11">
      <c r="K252" s="373">
        <v>0.3836198755762148</v>
      </c>
    </row>
    <row r="253" spans="11:11">
      <c r="K253" s="373">
        <v>0.54369554993299296</v>
      </c>
    </row>
    <row r="254" spans="11:11">
      <c r="K254" s="373">
        <v>0.32478658637650715</v>
      </c>
    </row>
    <row r="255" spans="11:11">
      <c r="K255" s="373">
        <v>0.11605286669695203</v>
      </c>
    </row>
    <row r="256" spans="11:11">
      <c r="K256" s="373">
        <v>0.1994163106344895</v>
      </c>
    </row>
    <row r="257" spans="11:11">
      <c r="K257" s="373">
        <v>0.2637083660442856</v>
      </c>
    </row>
    <row r="258" spans="11:11">
      <c r="K258" s="373">
        <v>0.25303621082729033</v>
      </c>
    </row>
    <row r="259" spans="11:11">
      <c r="K259" s="373">
        <v>0.62261881020995125</v>
      </c>
    </row>
    <row r="260" spans="11:11">
      <c r="K260" s="373">
        <v>0.14058421629843543</v>
      </c>
    </row>
    <row r="261" spans="11:11">
      <c r="K261" s="373">
        <v>0.14051056549329521</v>
      </c>
    </row>
    <row r="262" spans="11:11">
      <c r="K262" s="373">
        <v>0.51103277819003989</v>
      </c>
    </row>
    <row r="263" spans="11:11">
      <c r="K263" s="373">
        <v>0.17572371108097395</v>
      </c>
    </row>
    <row r="264" spans="11:11">
      <c r="K264" s="373">
        <v>0.25183909639838897</v>
      </c>
    </row>
    <row r="265" spans="11:11">
      <c r="K265" s="373">
        <v>0.29973171410441313</v>
      </c>
    </row>
    <row r="266" spans="11:11">
      <c r="K266" s="373">
        <v>0.34237970445461974</v>
      </c>
    </row>
    <row r="267" spans="11:11">
      <c r="K267" s="373">
        <v>0.31720665095073497</v>
      </c>
    </row>
    <row r="268" spans="11:11">
      <c r="K268" s="373">
        <v>9.2109257304767045E-2</v>
      </c>
    </row>
    <row r="269" spans="11:11">
      <c r="K269" s="373">
        <v>9.6064194694065019E-2</v>
      </c>
    </row>
    <row r="270" spans="11:11">
      <c r="K270" s="373">
        <v>0.57014749259567021</v>
      </c>
    </row>
    <row r="271" spans="11:11">
      <c r="K271" s="373">
        <v>0.41404317734373386</v>
      </c>
    </row>
    <row r="272" spans="11:11">
      <c r="K272" s="373">
        <v>0.25392753248876065</v>
      </c>
    </row>
    <row r="273" spans="11:11">
      <c r="K273" s="373">
        <v>0.44498303606399481</v>
      </c>
    </row>
    <row r="274" spans="11:11">
      <c r="K274" s="373">
        <v>7.5472873006487973E-3</v>
      </c>
    </row>
    <row r="275" spans="11:11">
      <c r="K275" s="373">
        <v>2.2750116115026087E-2</v>
      </c>
    </row>
    <row r="276" spans="11:11">
      <c r="K276" s="373">
        <v>0.44269136908853479</v>
      </c>
    </row>
    <row r="277" spans="11:11">
      <c r="K277" s="373">
        <v>0.15430100375170541</v>
      </c>
    </row>
    <row r="278" spans="11:11">
      <c r="K278" s="373">
        <v>0.15152440905984554</v>
      </c>
    </row>
    <row r="279" spans="11:11">
      <c r="K279" s="373">
        <v>0.18455723930246237</v>
      </c>
    </row>
    <row r="280" spans="11:11">
      <c r="K280" s="373">
        <v>0.40579334953036561</v>
      </c>
    </row>
    <row r="281" spans="11:11">
      <c r="K281" s="373">
        <v>3.4262369674641802E-2</v>
      </c>
    </row>
    <row r="282" spans="11:11">
      <c r="K282" s="373">
        <v>0.1501519743905162</v>
      </c>
    </row>
    <row r="283" spans="11:11">
      <c r="K283" s="373">
        <v>0.43244743343980918</v>
      </c>
    </row>
    <row r="284" spans="11:11">
      <c r="K284" s="373">
        <v>0.11148602734430857</v>
      </c>
    </row>
    <row r="285" spans="11:11">
      <c r="K285" s="373">
        <v>3.9138699123333787E-2</v>
      </c>
    </row>
    <row r="286" spans="11:11">
      <c r="K286" s="373">
        <v>7.9789723546865199E-2</v>
      </c>
    </row>
    <row r="287" spans="11:11">
      <c r="K287" s="373">
        <v>0.27423719468750885</v>
      </c>
    </row>
    <row r="288" spans="11:11">
      <c r="K288" s="373">
        <v>0.61204505826691435</v>
      </c>
    </row>
    <row r="289" spans="11:11">
      <c r="K289" s="373">
        <v>0.29838755660464922</v>
      </c>
    </row>
    <row r="290" spans="11:11">
      <c r="K290" s="373">
        <v>2.7222596863033965E-2</v>
      </c>
    </row>
    <row r="291" spans="11:11">
      <c r="K291" s="373">
        <v>0.20948264130679206</v>
      </c>
    </row>
    <row r="292" spans="11:11">
      <c r="K292" s="373">
        <v>0.43944923447057183</v>
      </c>
    </row>
    <row r="293" spans="11:11">
      <c r="K293" s="373">
        <v>6.0070229504245232E-2</v>
      </c>
    </row>
    <row r="294" spans="11:11">
      <c r="K294" s="373">
        <v>0.21071226803731635</v>
      </c>
    </row>
    <row r="295" spans="11:11">
      <c r="K295" s="373">
        <v>0.56976317298398937</v>
      </c>
    </row>
    <row r="296" spans="11:11">
      <c r="K296" s="373">
        <v>-1.0780769795049161E-2</v>
      </c>
    </row>
    <row r="297" spans="11:11">
      <c r="K297" s="373">
        <v>0.12286678091185155</v>
      </c>
    </row>
    <row r="298" spans="11:11">
      <c r="K298" s="373">
        <v>-0.15997692541442887</v>
      </c>
    </row>
    <row r="299" spans="11:11">
      <c r="K299" s="373">
        <v>0.57948713971192722</v>
      </c>
    </row>
    <row r="300" spans="11:11">
      <c r="K300" s="373">
        <v>0.3233328243058875</v>
      </c>
    </row>
    <row r="301" spans="11:11">
      <c r="K301" s="373">
        <v>7.212816609030237E-2</v>
      </c>
    </row>
    <row r="302" spans="11:11">
      <c r="K302" s="373">
        <v>0.15904143405258608</v>
      </c>
    </row>
    <row r="303" spans="11:11">
      <c r="K303" s="373">
        <v>0.20790156984690444</v>
      </c>
    </row>
    <row r="304" spans="11:11">
      <c r="K304" s="373">
        <v>0.14173171847975574</v>
      </c>
    </row>
    <row r="305" spans="11:11">
      <c r="K305" s="373">
        <v>0.16747211438394283</v>
      </c>
    </row>
    <row r="306" spans="11:11">
      <c r="K306" s="373">
        <v>4.3736729246264261E-3</v>
      </c>
    </row>
    <row r="307" spans="11:11">
      <c r="K307" s="373">
        <v>0.32908736287100715</v>
      </c>
    </row>
    <row r="308" spans="11:11">
      <c r="K308" s="373">
        <v>0.50809443827468814</v>
      </c>
    </row>
    <row r="309" spans="11:11">
      <c r="K309" s="373">
        <v>0.51347554789463912</v>
      </c>
    </row>
    <row r="310" spans="11:11">
      <c r="K310" s="373">
        <v>0.51144223091673435</v>
      </c>
    </row>
    <row r="311" spans="11:11">
      <c r="K311" s="373">
        <v>0.44119949438202655</v>
      </c>
    </row>
    <row r="312" spans="11:11">
      <c r="K312" s="373">
        <v>0.43453547483627908</v>
      </c>
    </row>
    <row r="313" spans="11:11">
      <c r="K313" s="373">
        <v>9.3155485487951495E-2</v>
      </c>
    </row>
    <row r="314" spans="11:11">
      <c r="K314" s="373">
        <v>-0.12730446034067655</v>
      </c>
    </row>
    <row r="315" spans="11:11">
      <c r="K315" s="373">
        <v>0.24110791769918571</v>
      </c>
    </row>
    <row r="316" spans="11:11">
      <c r="K316" s="373">
        <v>-9.2860316620717587E-3</v>
      </c>
    </row>
    <row r="317" spans="11:11">
      <c r="K317" s="373">
        <v>-9.2297097425759755E-2</v>
      </c>
    </row>
    <row r="318" spans="11:11">
      <c r="K318" s="373">
        <v>3.0802899907231618E-2</v>
      </c>
    </row>
    <row r="319" spans="11:11">
      <c r="K319" s="373">
        <v>-0.16352473802621026</v>
      </c>
    </row>
    <row r="320" spans="11:11">
      <c r="K320" s="373">
        <v>8.130390529585374E-2</v>
      </c>
    </row>
    <row r="321" spans="11:11">
      <c r="K321" s="373">
        <v>0.22253082745329067</v>
      </c>
    </row>
    <row r="322" spans="11:11">
      <c r="K322" s="373">
        <v>0.38293957028860781</v>
      </c>
    </row>
    <row r="323" spans="11:11">
      <c r="K323" s="373">
        <v>0.31139929981996262</v>
      </c>
    </row>
    <row r="324" spans="11:11">
      <c r="K324" s="373">
        <v>0.15463816566933231</v>
      </c>
    </row>
    <row r="325" spans="11:11">
      <c r="K325" s="373">
        <v>-7.6842969785541504E-2</v>
      </c>
    </row>
    <row r="326" spans="11:11">
      <c r="K326" s="373">
        <v>-8.6437783583917627E-2</v>
      </c>
    </row>
    <row r="327" spans="11:11">
      <c r="K327" s="373">
        <v>0.16667364582057576</v>
      </c>
    </row>
    <row r="328" spans="11:11">
      <c r="K328" s="373">
        <v>6.3259067788447254E-2</v>
      </c>
    </row>
    <row r="329" spans="11:11">
      <c r="K329" s="373">
        <v>0.43079905654888639</v>
      </c>
    </row>
    <row r="330" spans="11:11">
      <c r="K330" s="373">
        <v>0.18790856298990666</v>
      </c>
    </row>
    <row r="331" spans="11:11">
      <c r="K331" s="373">
        <v>-0.15443524141731879</v>
      </c>
    </row>
    <row r="332" spans="11:11">
      <c r="K332" s="373">
        <v>2.7632822763548281E-2</v>
      </c>
    </row>
    <row r="333" spans="11:11">
      <c r="K333" s="373">
        <v>0.30411224366342049</v>
      </c>
    </row>
    <row r="334" spans="11:11">
      <c r="K334" s="373">
        <v>0.15878137033777628</v>
      </c>
    </row>
    <row r="335" spans="11:11">
      <c r="K335" s="373">
        <v>0.34708204252044039</v>
      </c>
    </row>
    <row r="336" spans="11:11">
      <c r="K336" s="373">
        <v>0.38762998568000318</v>
      </c>
    </row>
    <row r="337" spans="11:11">
      <c r="K337" s="373">
        <v>0.21351110347975544</v>
      </c>
    </row>
    <row r="338" spans="11:11">
      <c r="K338" s="373">
        <v>2.0033532300316903E-2</v>
      </c>
    </row>
    <row r="339" spans="11:11">
      <c r="K339" s="373">
        <v>0.12379848081571243</v>
      </c>
    </row>
    <row r="340" spans="11:11">
      <c r="K340" s="373">
        <v>0.27135037702541176</v>
      </c>
    </row>
    <row r="341" spans="11:11">
      <c r="K341" s="373">
        <v>5.8464061741555273E-2</v>
      </c>
    </row>
    <row r="342" spans="11:11">
      <c r="K342" s="373">
        <v>0.31961115786491701</v>
      </c>
    </row>
    <row r="343" spans="11:11">
      <c r="K343" s="373">
        <v>0.37494058761816462</v>
      </c>
    </row>
    <row r="344" spans="11:11">
      <c r="K344" s="373">
        <v>2.1005726103132005E-2</v>
      </c>
    </row>
    <row r="345" spans="11:11">
      <c r="K345" s="373">
        <v>0.24881817396680694</v>
      </c>
    </row>
    <row r="346" spans="11:11">
      <c r="K346" s="373">
        <v>0.33133618885911287</v>
      </c>
    </row>
    <row r="347" spans="11:11">
      <c r="K347" s="373">
        <v>0.24045151456342873</v>
      </c>
    </row>
    <row r="348" spans="11:11">
      <c r="K348" s="373">
        <v>-0.14661382454099203</v>
      </c>
    </row>
    <row r="349" spans="11:11">
      <c r="K349" s="373">
        <v>0.33604302209875359</v>
      </c>
    </row>
    <row r="350" spans="11:11">
      <c r="K350" s="373">
        <v>0.21994248734585176</v>
      </c>
    </row>
    <row r="351" spans="11:11">
      <c r="K351" s="373">
        <v>0.31946749687687692</v>
      </c>
    </row>
    <row r="352" spans="11:11">
      <c r="K352" s="373">
        <v>0.60976826008158191</v>
      </c>
    </row>
    <row r="353" spans="11:11">
      <c r="K353" s="373">
        <v>1.8198846422829762E-2</v>
      </c>
    </row>
    <row r="354" spans="11:11">
      <c r="K354" s="373">
        <v>0.2316829690182769</v>
      </c>
    </row>
    <row r="355" spans="11:11">
      <c r="K355" s="373">
        <v>-5.6145989897399273E-3</v>
      </c>
    </row>
    <row r="356" spans="11:11">
      <c r="K356" s="373">
        <v>0.40296064492240302</v>
      </c>
    </row>
    <row r="357" spans="11:11">
      <c r="K357" s="373">
        <v>0.45536569754240919</v>
      </c>
    </row>
    <row r="358" spans="11:11">
      <c r="K358" s="373">
        <v>0.65509543631928224</v>
      </c>
    </row>
    <row r="359" spans="11:11">
      <c r="K359" s="373">
        <v>-3.6332333681390105E-2</v>
      </c>
    </row>
    <row r="360" spans="11:11">
      <c r="K360" s="373">
        <v>0.19048334918640641</v>
      </c>
    </row>
    <row r="361" spans="11:11">
      <c r="K361" s="373">
        <v>0.42971024025032145</v>
      </c>
    </row>
    <row r="362" spans="11:11">
      <c r="K362" s="373">
        <v>0.45338654937054157</v>
      </c>
    </row>
    <row r="363" spans="11:11">
      <c r="K363" s="373">
        <v>9.5839488614624768E-2</v>
      </c>
    </row>
    <row r="364" spans="11:11">
      <c r="K364" s="373">
        <v>0.58563907145116345</v>
      </c>
    </row>
    <row r="365" spans="11:11">
      <c r="K365" s="373">
        <v>0.12355705427464669</v>
      </c>
    </row>
    <row r="366" spans="11:11">
      <c r="K366" s="373">
        <v>0.29551282022819025</v>
      </c>
    </row>
    <row r="367" spans="11:11">
      <c r="K367" s="373">
        <v>0.23636846161475544</v>
      </c>
    </row>
    <row r="368" spans="11:11">
      <c r="K368" s="373">
        <v>6.9247312722623189E-2</v>
      </c>
    </row>
    <row r="369" spans="11:11">
      <c r="K369" s="373">
        <v>0.25411890328285058</v>
      </c>
    </row>
    <row r="370" spans="11:11">
      <c r="K370" s="373">
        <v>4.0598553418234706E-2</v>
      </c>
    </row>
    <row r="371" spans="11:11">
      <c r="K371" s="373">
        <v>0.34379131660057105</v>
      </c>
    </row>
    <row r="372" spans="11:11">
      <c r="K372" s="373">
        <v>0.31567215925648506</v>
      </c>
    </row>
    <row r="373" spans="11:11">
      <c r="K373" s="373">
        <v>0.10528924034172893</v>
      </c>
    </row>
    <row r="374" spans="11:11">
      <c r="K374" s="373">
        <v>0.63738272634305493</v>
      </c>
    </row>
    <row r="375" spans="11:11">
      <c r="K375" s="373">
        <v>0.20798715747004848</v>
      </c>
    </row>
    <row r="376" spans="11:11">
      <c r="K376" s="373">
        <v>0.31466902691548904</v>
      </c>
    </row>
    <row r="377" spans="11:11">
      <c r="K377" s="373">
        <v>5.8014342963920607E-2</v>
      </c>
    </row>
    <row r="378" spans="11:11">
      <c r="K378" s="373">
        <v>0.62811746091026488</v>
      </c>
    </row>
    <row r="379" spans="11:11">
      <c r="K379" s="373">
        <v>0.71251318529162133</v>
      </c>
    </row>
    <row r="380" spans="11:11">
      <c r="K380" s="373">
        <v>0.29021501793958548</v>
      </c>
    </row>
    <row r="381" spans="11:11">
      <c r="K381" s="373">
        <v>0.17250481490269465</v>
      </c>
    </row>
    <row r="382" spans="11:11">
      <c r="K382" s="373">
        <v>0.31542562271985353</v>
      </c>
    </row>
    <row r="383" spans="11:11">
      <c r="K383" s="373">
        <v>0.37927951138985971</v>
      </c>
    </row>
    <row r="384" spans="11:11">
      <c r="K384" s="373">
        <v>0.26627852484783832</v>
      </c>
    </row>
    <row r="385" spans="11:11">
      <c r="K385" s="373">
        <v>-0.21708831379557936</v>
      </c>
    </row>
    <row r="386" spans="11:11">
      <c r="K386" s="373">
        <v>0.45701554332601502</v>
      </c>
    </row>
    <row r="387" spans="11:11">
      <c r="K387" s="373">
        <v>8.6974235566954494E-2</v>
      </c>
    </row>
    <row r="388" spans="11:11">
      <c r="K388" s="373">
        <v>0.41171693464781423</v>
      </c>
    </row>
    <row r="389" spans="11:11">
      <c r="K389" s="373">
        <v>0.33187106408871148</v>
      </c>
    </row>
    <row r="390" spans="11:11">
      <c r="K390" s="373">
        <v>0.30576575316370769</v>
      </c>
    </row>
    <row r="391" spans="11:11">
      <c r="K391" s="373">
        <v>-2.8136986706414069E-2</v>
      </c>
    </row>
    <row r="392" spans="11:11">
      <c r="K392" s="373">
        <v>0.16396435427973866</v>
      </c>
    </row>
    <row r="393" spans="11:11">
      <c r="K393" s="373">
        <v>0.28968009849245968</v>
      </c>
    </row>
    <row r="394" spans="11:11">
      <c r="K394" s="373">
        <v>0.48634327041987802</v>
      </c>
    </row>
    <row r="395" spans="11:11">
      <c r="K395" s="373">
        <v>0.32829335875057608</v>
      </c>
    </row>
    <row r="396" spans="11:11">
      <c r="K396" s="373">
        <v>0.44731970883638894</v>
      </c>
    </row>
    <row r="397" spans="11:11">
      <c r="K397" s="373">
        <v>0.20873733113967941</v>
      </c>
    </row>
    <row r="398" spans="11:11">
      <c r="K398" s="373">
        <v>0.28800005444227805</v>
      </c>
    </row>
    <row r="399" spans="11:11">
      <c r="K399" s="373">
        <v>0.40283033945232583</v>
      </c>
    </row>
    <row r="400" spans="11:11">
      <c r="K400" s="373">
        <v>0.12098271242691405</v>
      </c>
    </row>
    <row r="401" spans="11:11">
      <c r="K401" s="373">
        <v>0.29888264868602121</v>
      </c>
    </row>
    <row r="402" spans="11:11">
      <c r="K402" s="373">
        <v>0.27606890262758976</v>
      </c>
    </row>
    <row r="403" spans="11:11">
      <c r="K403" s="373">
        <v>-1.5561791032724259E-2</v>
      </c>
    </row>
    <row r="404" spans="11:11">
      <c r="K404" s="373">
        <v>0.15721774965807711</v>
      </c>
    </row>
    <row r="405" spans="11:11">
      <c r="K405" s="373">
        <v>0.36804141917472499</v>
      </c>
    </row>
    <row r="406" spans="11:11">
      <c r="K406" s="373">
        <v>0.25868355977061674</v>
      </c>
    </row>
    <row r="407" spans="11:11">
      <c r="K407" s="373">
        <v>0.34845197073424194</v>
      </c>
    </row>
    <row r="408" spans="11:11">
      <c r="K408" s="373">
        <v>4.7500205321395095E-2</v>
      </c>
    </row>
    <row r="409" spans="11:11">
      <c r="K409" s="373">
        <v>5.5836602266855273E-2</v>
      </c>
    </row>
    <row r="410" spans="11:11">
      <c r="K410" s="373">
        <v>7.0778646778395293E-2</v>
      </c>
    </row>
    <row r="411" spans="11:11">
      <c r="K411" s="373">
        <v>0.12102900573568087</v>
      </c>
    </row>
    <row r="412" spans="11:11">
      <c r="K412" s="373">
        <v>-3.5237209846192163E-2</v>
      </c>
    </row>
    <row r="413" spans="11:11">
      <c r="K413" s="373">
        <v>0.13222093522540468</v>
      </c>
    </row>
    <row r="414" spans="11:11">
      <c r="K414" s="373">
        <v>0.2760760914588638</v>
      </c>
    </row>
    <row r="415" spans="11:11">
      <c r="K415" s="373">
        <v>-6.9562301654894854E-2</v>
      </c>
    </row>
    <row r="416" spans="11:11">
      <c r="K416" s="373">
        <v>0.32596326749010651</v>
      </c>
    </row>
    <row r="417" spans="11:11">
      <c r="K417" s="373">
        <v>0.30705827472261427</v>
      </c>
    </row>
    <row r="418" spans="11:11">
      <c r="K418" s="373">
        <v>-0.27284228769177832</v>
      </c>
    </row>
    <row r="419" spans="11:11">
      <c r="K419" s="373">
        <v>0.2821148174075816</v>
      </c>
    </row>
    <row r="420" spans="11:11">
      <c r="K420" s="373">
        <v>0.11612387117209111</v>
      </c>
    </row>
    <row r="421" spans="11:11">
      <c r="K421" s="373">
        <v>-0.27758154157097048</v>
      </c>
    </row>
    <row r="422" spans="11:11">
      <c r="K422" s="373">
        <v>6.8677646189159613E-2</v>
      </c>
    </row>
    <row r="423" spans="11:11">
      <c r="K423" s="373">
        <v>0.34473927673529769</v>
      </c>
    </row>
    <row r="424" spans="11:11">
      <c r="K424" s="373">
        <v>0.21572492106196983</v>
      </c>
    </row>
    <row r="425" spans="11:11">
      <c r="K425" s="373">
        <v>0.29879661731333407</v>
      </c>
    </row>
    <row r="426" spans="11:11">
      <c r="K426" s="373">
        <v>4.542314709091233E-2</v>
      </c>
    </row>
    <row r="427" spans="11:11">
      <c r="K427" s="373">
        <v>-6.002564062771687E-2</v>
      </c>
    </row>
    <row r="428" spans="11:11">
      <c r="K428" s="373">
        <v>0.2006392047972283</v>
      </c>
    </row>
    <row r="429" spans="11:11">
      <c r="K429" s="373">
        <v>-9.1114098685922351E-2</v>
      </c>
    </row>
    <row r="430" spans="11:11">
      <c r="K430" s="373">
        <v>-0.26583388328891866</v>
      </c>
    </row>
    <row r="431" spans="11:11">
      <c r="K431" s="373">
        <v>0.14794622126177637</v>
      </c>
    </row>
    <row r="432" spans="11:11">
      <c r="K432" s="373">
        <v>-0.29505660691289159</v>
      </c>
    </row>
    <row r="433" spans="11:11">
      <c r="K433" s="373">
        <v>0.26990428639029829</v>
      </c>
    </row>
    <row r="434" spans="11:11">
      <c r="K434" s="373">
        <v>0.51463622865998393</v>
      </c>
    </row>
    <row r="435" spans="11:11">
      <c r="K435" s="373">
        <v>0.12397043546222064</v>
      </c>
    </row>
    <row r="436" spans="11:11">
      <c r="K436" s="373">
        <v>0.37134546726598927</v>
      </c>
    </row>
    <row r="437" spans="11:11">
      <c r="K437" s="373">
        <v>0.28048140461227788</v>
      </c>
    </row>
    <row r="438" spans="11:11">
      <c r="K438" s="373">
        <v>5.7208565217935492E-2</v>
      </c>
    </row>
    <row r="439" spans="11:11">
      <c r="K439" s="373">
        <v>0.37180056058325839</v>
      </c>
    </row>
    <row r="440" spans="11:11">
      <c r="K440" s="373">
        <v>0.2999096448339662</v>
      </c>
    </row>
    <row r="441" spans="11:11">
      <c r="K441" s="373">
        <v>6.8143434612876863E-2</v>
      </c>
    </row>
    <row r="442" spans="11:11">
      <c r="K442" s="373">
        <v>0.28907356771282688</v>
      </c>
    </row>
    <row r="443" spans="11:11">
      <c r="K443" s="373">
        <v>0.44975772031165673</v>
      </c>
    </row>
    <row r="444" spans="11:11">
      <c r="K444" s="373">
        <v>-5.0992981789544811E-2</v>
      </c>
    </row>
    <row r="445" spans="11:11">
      <c r="K445" s="373">
        <v>-4.7360481956271627E-2</v>
      </c>
    </row>
    <row r="446" spans="11:11">
      <c r="K446" s="373">
        <v>0.30838432130236537</v>
      </c>
    </row>
    <row r="447" spans="11:11">
      <c r="K447" s="373">
        <v>-5.396780874385021E-2</v>
      </c>
    </row>
    <row r="448" spans="11:11">
      <c r="K448" s="373">
        <v>4.6540099691542824E-2</v>
      </c>
    </row>
    <row r="449" spans="11:11">
      <c r="K449" s="373">
        <v>0.45196287395859858</v>
      </c>
    </row>
    <row r="450" spans="11:11">
      <c r="K450" s="373">
        <v>0.48273085391583082</v>
      </c>
    </row>
    <row r="451" spans="11:11">
      <c r="K451" s="373">
        <v>2.2066028226857437E-2</v>
      </c>
    </row>
    <row r="452" spans="11:11">
      <c r="K452" s="373">
        <v>-0.12205803764945289</v>
      </c>
    </row>
    <row r="453" spans="11:11">
      <c r="K453" s="373">
        <v>0.50860700427029104</v>
      </c>
    </row>
    <row r="454" spans="11:11">
      <c r="K454" s="373">
        <v>1.5251137539131543E-2</v>
      </c>
    </row>
    <row r="455" spans="11:11">
      <c r="K455" s="373">
        <v>-0.15850036104779863</v>
      </c>
    </row>
    <row r="456" spans="11:11">
      <c r="K456" s="373">
        <v>0.39654061315059708</v>
      </c>
    </row>
    <row r="457" spans="11:11">
      <c r="K457" s="373">
        <v>0.40432850905559792</v>
      </c>
    </row>
    <row r="458" spans="11:11">
      <c r="K458" s="373">
        <v>0.28356271441186731</v>
      </c>
    </row>
    <row r="459" spans="11:11">
      <c r="K459" s="373">
        <v>-0.11316623542125137</v>
      </c>
    </row>
    <row r="460" spans="11:11">
      <c r="K460" s="373">
        <v>4.1164451868445529E-2</v>
      </c>
    </row>
    <row r="461" spans="11:11">
      <c r="K461" s="373">
        <v>0.40236448994918206</v>
      </c>
    </row>
    <row r="462" spans="11:11">
      <c r="K462" s="373">
        <v>0.6002071903683257</v>
      </c>
    </row>
    <row r="463" spans="11:11">
      <c r="K463" s="373">
        <v>0.30624698435665643</v>
      </c>
    </row>
    <row r="464" spans="11:11">
      <c r="K464" s="373">
        <v>0.21763493342090245</v>
      </c>
    </row>
    <row r="465" spans="11:11">
      <c r="K465" s="373">
        <v>0.29866616935433643</v>
      </c>
    </row>
    <row r="466" spans="11:11">
      <c r="K466" s="373">
        <v>0.56750246718871811</v>
      </c>
    </row>
    <row r="467" spans="11:11">
      <c r="K467" s="373">
        <v>0.31368625937810712</v>
      </c>
    </row>
    <row r="468" spans="11:11">
      <c r="K468" s="373">
        <v>-1.2983120105958257E-3</v>
      </c>
    </row>
    <row r="469" spans="11:11">
      <c r="K469" s="373">
        <v>0.15151514366462115</v>
      </c>
    </row>
    <row r="470" spans="11:11">
      <c r="K470" s="373">
        <v>2.8187892503903633E-3</v>
      </c>
    </row>
    <row r="471" spans="11:11">
      <c r="K471" s="373">
        <v>-0.16265796767405405</v>
      </c>
    </row>
    <row r="472" spans="11:11">
      <c r="K472" s="373">
        <v>0.49551700770567275</v>
      </c>
    </row>
    <row r="473" spans="11:11">
      <c r="K473" s="373">
        <v>2.8603453059159456E-2</v>
      </c>
    </row>
    <row r="474" spans="11:11">
      <c r="K474" s="373">
        <v>0.30106214750681826</v>
      </c>
    </row>
    <row r="475" spans="11:11">
      <c r="K475" s="373">
        <v>0.58442311260543978</v>
      </c>
    </row>
    <row r="476" spans="11:11">
      <c r="K476" s="373">
        <v>0.46867978827720647</v>
      </c>
    </row>
    <row r="477" spans="11:11">
      <c r="K477" s="373">
        <v>0.28393066993575533</v>
      </c>
    </row>
    <row r="478" spans="11:11">
      <c r="K478" s="373">
        <v>-3.2670158173133124E-2</v>
      </c>
    </row>
    <row r="479" spans="11:11">
      <c r="K479" s="373">
        <v>9.7481129723074877E-2</v>
      </c>
    </row>
    <row r="480" spans="11:11">
      <c r="K480" s="373">
        <v>0.65257510947093755</v>
      </c>
    </row>
    <row r="481" spans="11:11">
      <c r="K481" s="373">
        <v>0.15562272339950023</v>
      </c>
    </row>
    <row r="482" spans="11:11">
      <c r="K482" s="373">
        <v>0.47366176854352959</v>
      </c>
    </row>
    <row r="483" spans="11:11">
      <c r="K483" s="373">
        <v>0.54829829374736505</v>
      </c>
    </row>
    <row r="484" spans="11:11">
      <c r="K484" s="373">
        <v>0.34840165075385388</v>
      </c>
    </row>
    <row r="485" spans="11:11">
      <c r="K485" s="373">
        <v>0.114802474902852</v>
      </c>
    </row>
    <row r="486" spans="11:11">
      <c r="K486" s="373">
        <v>-6.3359059061870115E-2</v>
      </c>
    </row>
    <row r="487" spans="11:11">
      <c r="K487" s="373">
        <v>-0.16554003884866475</v>
      </c>
    </row>
    <row r="488" spans="11:11">
      <c r="K488" s="373">
        <v>0.15335039010020446</v>
      </c>
    </row>
    <row r="489" spans="11:11">
      <c r="K489" s="373">
        <v>0.36997039360813555</v>
      </c>
    </row>
    <row r="490" spans="11:11">
      <c r="K490" s="373">
        <v>0.20670569669269612</v>
      </c>
    </row>
    <row r="491" spans="11:11">
      <c r="K491" s="373">
        <v>0.19125976812407841</v>
      </c>
    </row>
    <row r="492" spans="11:11">
      <c r="K492" s="373">
        <v>0.15634800293833395</v>
      </c>
    </row>
    <row r="493" spans="11:11">
      <c r="K493" s="373">
        <v>0.47455539826476323</v>
      </c>
    </row>
    <row r="494" spans="11:11">
      <c r="K494" s="373">
        <v>0.82612963611088452</v>
      </c>
    </row>
    <row r="495" spans="11:11">
      <c r="K495" s="373">
        <v>0.24774339369453902</v>
      </c>
    </row>
    <row r="496" spans="11:11">
      <c r="K496" s="373">
        <v>0.34573820088219653</v>
      </c>
    </row>
    <row r="497" spans="11:11">
      <c r="K497" s="373">
        <v>0.24783687485104466</v>
      </c>
    </row>
    <row r="498" spans="11:11">
      <c r="K498" s="373">
        <v>0.2654127031212008</v>
      </c>
    </row>
    <row r="499" spans="11:11">
      <c r="K499" s="373">
        <v>0.11874228394032227</v>
      </c>
    </row>
    <row r="500" spans="11:11">
      <c r="K500" s="373">
        <v>0.26875341086305893</v>
      </c>
    </row>
    <row r="501" spans="11:11">
      <c r="K501" s="373">
        <v>0.27756563368481646</v>
      </c>
    </row>
    <row r="502" spans="11:11">
      <c r="K502" s="373">
        <v>0.46319405993117702</v>
      </c>
    </row>
    <row r="503" spans="11:11">
      <c r="K503" s="373">
        <v>0.20607488887625713</v>
      </c>
    </row>
    <row r="504" spans="11:11">
      <c r="K504" s="373">
        <v>0.11470908143328806</v>
      </c>
    </row>
    <row r="505" spans="11:11">
      <c r="K505" s="373">
        <v>0.18823131108876945</v>
      </c>
    </row>
    <row r="506" spans="11:11">
      <c r="K506" s="373">
        <v>2.3921820419632089E-2</v>
      </c>
    </row>
    <row r="507" spans="11:11">
      <c r="K507" s="373">
        <v>0.36600629217675995</v>
      </c>
    </row>
    <row r="508" spans="11:11">
      <c r="K508" s="373">
        <v>0.37390792432821618</v>
      </c>
    </row>
    <row r="509" spans="11:11">
      <c r="K509" s="373">
        <v>0.20149024441749974</v>
      </c>
    </row>
    <row r="510" spans="11:11">
      <c r="K510" s="373">
        <v>0.46916089684667206</v>
      </c>
    </row>
    <row r="511" spans="11:11">
      <c r="K511" s="373">
        <v>0.24441154519424479</v>
      </c>
    </row>
    <row r="512" spans="11:11">
      <c r="K512" s="373">
        <v>0.29066367135424365</v>
      </c>
    </row>
    <row r="513" spans="11:11">
      <c r="K513" s="373">
        <v>0.31549497660976589</v>
      </c>
    </row>
    <row r="514" spans="11:11">
      <c r="K514" s="373">
        <v>0.28273332920705507</v>
      </c>
    </row>
    <row r="515" spans="11:11">
      <c r="K515" s="373">
        <v>0.22376189767413335</v>
      </c>
    </row>
    <row r="516" spans="11:11">
      <c r="K516" s="373">
        <v>0.49878262505328963</v>
      </c>
    </row>
    <row r="517" spans="11:11">
      <c r="K517" s="373">
        <v>0.37305198575842424</v>
      </c>
    </row>
    <row r="518" spans="11:11">
      <c r="K518" s="373">
        <v>-3.6917094409527507E-2</v>
      </c>
    </row>
    <row r="519" spans="11:11">
      <c r="K519" s="373">
        <v>0.13139016016814686</v>
      </c>
    </row>
    <row r="520" spans="11:11">
      <c r="K520" s="373">
        <v>0.10297628092245592</v>
      </c>
    </row>
    <row r="521" spans="11:11">
      <c r="K521" s="373">
        <v>0.35825015513184089</v>
      </c>
    </row>
    <row r="522" spans="11:11">
      <c r="K522" s="373">
        <v>7.1681659442514478E-2</v>
      </c>
    </row>
    <row r="523" spans="11:11">
      <c r="K523" s="373">
        <v>0.47393056414614754</v>
      </c>
    </row>
    <row r="524" spans="11:11">
      <c r="K524" s="373">
        <v>8.0222893481231461E-2</v>
      </c>
    </row>
    <row r="525" spans="11:11">
      <c r="K525" s="373">
        <v>0.42084480167831018</v>
      </c>
    </row>
    <row r="526" spans="11:11">
      <c r="K526" s="373">
        <v>0.13147471421491175</v>
      </c>
    </row>
    <row r="527" spans="11:11">
      <c r="K527" s="373">
        <v>4.1112459302579563E-2</v>
      </c>
    </row>
    <row r="528" spans="11:11">
      <c r="K528" s="373">
        <v>0.3466072718774813</v>
      </c>
    </row>
    <row r="529" spans="11:11">
      <c r="K529" s="373">
        <v>-0.1207970598933209</v>
      </c>
    </row>
    <row r="530" spans="11:11">
      <c r="K530" s="373">
        <v>0.29250112338517065</v>
      </c>
    </row>
    <row r="531" spans="11:11">
      <c r="K531" s="373">
        <v>0.12980583612667163</v>
      </c>
    </row>
    <row r="532" spans="11:11">
      <c r="K532" s="373">
        <v>-3.1980202161379423E-2</v>
      </c>
    </row>
    <row r="533" spans="11:11">
      <c r="K533" s="373">
        <v>0.50406995041383285</v>
      </c>
    </row>
    <row r="534" spans="11:11">
      <c r="K534" s="373">
        <v>0.13822080879482179</v>
      </c>
    </row>
    <row r="535" spans="11:11">
      <c r="K535" s="373">
        <v>0.38437896850592757</v>
      </c>
    </row>
    <row r="536" spans="11:11">
      <c r="K536" s="373">
        <v>0.28151080903162873</v>
      </c>
    </row>
    <row r="537" spans="11:11">
      <c r="K537" s="373">
        <v>0.20711292746048016</v>
      </c>
    </row>
    <row r="538" spans="11:11">
      <c r="K538" s="373">
        <v>2.1916773283536806E-4</v>
      </c>
    </row>
    <row r="539" spans="11:11">
      <c r="K539" s="373">
        <v>0.50091925661761705</v>
      </c>
    </row>
    <row r="540" spans="11:11">
      <c r="K540" s="373">
        <v>0.27948671984599982</v>
      </c>
    </row>
    <row r="541" spans="11:11">
      <c r="K541" s="373">
        <v>0.55359384049827409</v>
      </c>
    </row>
    <row r="542" spans="11:11">
      <c r="K542" s="373">
        <v>0.27307523969918446</v>
      </c>
    </row>
    <row r="543" spans="11:11">
      <c r="K543" s="373">
        <v>2.7712378444463948E-2</v>
      </c>
    </row>
    <row r="544" spans="11:11">
      <c r="K544" s="373">
        <v>0.17384600147540286</v>
      </c>
    </row>
    <row r="545" spans="11:11">
      <c r="K545" s="373">
        <v>0.13567415429089369</v>
      </c>
    </row>
    <row r="546" spans="11:11">
      <c r="K546" s="373">
        <v>0.25386034858156425</v>
      </c>
    </row>
    <row r="547" spans="11:11">
      <c r="K547" s="373">
        <v>0.36905712421881476</v>
      </c>
    </row>
    <row r="548" spans="11:11">
      <c r="K548" s="373">
        <v>0.32966588845044442</v>
      </c>
    </row>
    <row r="549" spans="11:11">
      <c r="K549" s="373">
        <v>0.25570185928161138</v>
      </c>
    </row>
    <row r="550" spans="11:11">
      <c r="K550" s="373">
        <v>-2.8609397442587281E-2</v>
      </c>
    </row>
    <row r="551" spans="11:11">
      <c r="K551" s="373">
        <v>0.16507864705660835</v>
      </c>
    </row>
    <row r="552" spans="11:11">
      <c r="K552" s="373">
        <v>0.22463639753899534</v>
      </c>
    </row>
    <row r="553" spans="11:11">
      <c r="K553" s="373">
        <v>0.14216608610676529</v>
      </c>
    </row>
    <row r="554" spans="11:11">
      <c r="K554" s="373">
        <v>0.11675300350436557</v>
      </c>
    </row>
    <row r="555" spans="11:11">
      <c r="K555" s="373">
        <v>0.32794767508634304</v>
      </c>
    </row>
    <row r="556" spans="11:11">
      <c r="K556" s="373">
        <v>0.33400636360151537</v>
      </c>
    </row>
    <row r="557" spans="11:11">
      <c r="K557" s="373">
        <v>0.21548319746302158</v>
      </c>
    </row>
    <row r="558" spans="11:11">
      <c r="K558" s="373">
        <v>-0.14011302507329071</v>
      </c>
    </row>
    <row r="559" spans="11:11">
      <c r="K559" s="373">
        <v>0.22490437769581817</v>
      </c>
    </row>
    <row r="560" spans="11:11">
      <c r="K560" s="373">
        <v>0.47683024250005568</v>
      </c>
    </row>
    <row r="561" spans="11:11">
      <c r="K561" s="373">
        <v>0.31973323052473579</v>
      </c>
    </row>
    <row r="562" spans="11:11">
      <c r="K562" s="373">
        <v>-2.8898850217958794E-3</v>
      </c>
    </row>
    <row r="563" spans="11:11">
      <c r="K563" s="373">
        <v>0.23033566672608963</v>
      </c>
    </row>
    <row r="564" spans="11:11">
      <c r="K564" s="373">
        <v>0.33455484425296245</v>
      </c>
    </row>
    <row r="565" spans="11:11">
      <c r="K565" s="373">
        <v>0.24724876169210441</v>
      </c>
    </row>
    <row r="566" spans="11:11">
      <c r="K566" s="373">
        <v>-4.9796184550266909E-2</v>
      </c>
    </row>
    <row r="567" spans="11:11">
      <c r="K567" s="373">
        <v>0.37843242736006477</v>
      </c>
    </row>
    <row r="568" spans="11:11">
      <c r="K568" s="373">
        <v>0.32618824758085263</v>
      </c>
    </row>
    <row r="569" spans="11:11">
      <c r="K569" s="373">
        <v>0.42305450823552526</v>
      </c>
    </row>
    <row r="570" spans="11:11">
      <c r="K570" s="373">
        <v>6.7670798035745161E-2</v>
      </c>
    </row>
    <row r="571" spans="11:11">
      <c r="K571" s="373">
        <v>0.258701094236506</v>
      </c>
    </row>
    <row r="572" spans="11:11">
      <c r="K572" s="373">
        <v>0.39134040516781998</v>
      </c>
    </row>
    <row r="573" spans="11:11">
      <c r="K573" s="373">
        <v>6.7035367152891157E-2</v>
      </c>
    </row>
    <row r="574" spans="11:11">
      <c r="K574" s="373">
        <v>0.39077322443647988</v>
      </c>
    </row>
    <row r="575" spans="11:11">
      <c r="K575" s="373">
        <v>0.31826205089428639</v>
      </c>
    </row>
    <row r="576" spans="11:11">
      <c r="K576" s="373">
        <v>0.26137311842074062</v>
      </c>
    </row>
    <row r="577" spans="11:11">
      <c r="K577" s="373">
        <v>0.19024162670927525</v>
      </c>
    </row>
    <row r="578" spans="11:11">
      <c r="K578" s="373">
        <v>0.20908998472983376</v>
      </c>
    </row>
    <row r="579" spans="11:11">
      <c r="K579" s="373">
        <v>0.11597416820956941</v>
      </c>
    </row>
    <row r="580" spans="11:11">
      <c r="K580" s="373">
        <v>0.19445438764232792</v>
      </c>
    </row>
    <row r="581" spans="11:11">
      <c r="K581" s="373">
        <v>0.4153968567031181</v>
      </c>
    </row>
    <row r="582" spans="11:11">
      <c r="K582" s="373">
        <v>0.55334091916709283</v>
      </c>
    </row>
    <row r="583" spans="11:11">
      <c r="K583" s="373">
        <v>0.31275856272562552</v>
      </c>
    </row>
    <row r="584" spans="11:11">
      <c r="K584" s="373">
        <v>0.28395391991317909</v>
      </c>
    </row>
    <row r="585" spans="11:11">
      <c r="K585" s="373">
        <v>0.376387515501029</v>
      </c>
    </row>
    <row r="586" spans="11:11">
      <c r="K586" s="373">
        <v>0.23104934130558874</v>
      </c>
    </row>
    <row r="587" spans="11:11">
      <c r="K587" s="373">
        <v>0.38685933906046954</v>
      </c>
    </row>
    <row r="588" spans="11:11">
      <c r="K588" s="373">
        <v>8.1726166714999327E-3</v>
      </c>
    </row>
    <row r="589" spans="11:11">
      <c r="K589" s="373">
        <v>0.49744478205398024</v>
      </c>
    </row>
    <row r="590" spans="11:11">
      <c r="K590" s="373">
        <v>0.74971057654830919</v>
      </c>
    </row>
    <row r="591" spans="11:11">
      <c r="K591" s="373">
        <v>0.41695687957357142</v>
      </c>
    </row>
    <row r="592" spans="11:11">
      <c r="K592" s="373">
        <v>0.39742961013128908</v>
      </c>
    </row>
    <row r="593" spans="11:11">
      <c r="K593" s="373">
        <v>0.53344864555673421</v>
      </c>
    </row>
    <row r="594" spans="11:11">
      <c r="K594" s="373">
        <v>0.32982392494951185</v>
      </c>
    </row>
    <row r="595" spans="11:11">
      <c r="K595" s="373">
        <v>0.41059772863307842</v>
      </c>
    </row>
    <row r="596" spans="11:11">
      <c r="K596" s="373">
        <v>0.45179124888360378</v>
      </c>
    </row>
    <row r="597" spans="11:11">
      <c r="K597" s="373">
        <v>0.41245353520679373</v>
      </c>
    </row>
    <row r="598" spans="11:11">
      <c r="K598" s="373">
        <v>0.5586014911686692</v>
      </c>
    </row>
    <row r="599" spans="11:11">
      <c r="K599" s="373">
        <v>0.47783063537459625</v>
      </c>
    </row>
    <row r="600" spans="11:11">
      <c r="K600" s="373">
        <v>0.28739945917349852</v>
      </c>
    </row>
    <row r="601" spans="11:11">
      <c r="K601" s="373">
        <v>0.3418553673675131</v>
      </c>
    </row>
    <row r="602" spans="11:11">
      <c r="K602" s="373">
        <v>0.53809515540777442</v>
      </c>
    </row>
    <row r="603" spans="11:11">
      <c r="K603" s="373">
        <v>0.28249815184797344</v>
      </c>
    </row>
    <row r="604" spans="11:11">
      <c r="K604" s="373">
        <v>-1.8071708160885103E-2</v>
      </c>
    </row>
    <row r="605" spans="11:11">
      <c r="K605" s="373">
        <v>9.5133542165420915E-2</v>
      </c>
    </row>
    <row r="606" spans="11:11">
      <c r="K606" s="373">
        <v>0.2171065285793381</v>
      </c>
    </row>
    <row r="607" spans="11:11">
      <c r="K607" s="373">
        <v>-0.11953937927678848</v>
      </c>
    </row>
    <row r="608" spans="11:11">
      <c r="K608" s="373">
        <v>0.31284447590894415</v>
      </c>
    </row>
    <row r="609" spans="11:11">
      <c r="K609" s="373">
        <v>0.13526330836668499</v>
      </c>
    </row>
    <row r="610" spans="11:11">
      <c r="K610" s="373">
        <v>0.20741524425224989</v>
      </c>
    </row>
    <row r="611" spans="11:11">
      <c r="K611" s="373">
        <v>0.21804339934292449</v>
      </c>
    </row>
    <row r="612" spans="11:11">
      <c r="K612" s="373">
        <v>0.26229474202007208</v>
      </c>
    </row>
    <row r="613" spans="11:11">
      <c r="K613" s="373">
        <v>0.10869190119060912</v>
      </c>
    </row>
    <row r="614" spans="11:11">
      <c r="K614" s="373">
        <v>0.68432599565043439</v>
      </c>
    </row>
    <row r="615" spans="11:11">
      <c r="K615" s="373">
        <v>0.20759160761075846</v>
      </c>
    </row>
    <row r="616" spans="11:11">
      <c r="K616" s="373">
        <v>-4.6026975053557351E-2</v>
      </c>
    </row>
    <row r="617" spans="11:11">
      <c r="K617" s="373">
        <v>0.16912109483164794</v>
      </c>
    </row>
    <row r="618" spans="11:11">
      <c r="K618" s="373">
        <v>0.53701130707918598</v>
      </c>
    </row>
    <row r="619" spans="11:11">
      <c r="K619" s="373">
        <v>0.48576556531513426</v>
      </c>
    </row>
    <row r="620" spans="11:11">
      <c r="K620" s="373">
        <v>0.35469074022203873</v>
      </c>
    </row>
    <row r="621" spans="11:11">
      <c r="K621" s="373">
        <v>0.30599063246386393</v>
      </c>
    </row>
    <row r="622" spans="11:11">
      <c r="K622" s="373">
        <v>-0.13315969921446391</v>
      </c>
    </row>
    <row r="623" spans="11:11">
      <c r="K623" s="373">
        <v>0.34070297267960137</v>
      </c>
    </row>
    <row r="624" spans="11:11">
      <c r="K624" s="373">
        <v>0.54383164126506789</v>
      </c>
    </row>
    <row r="625" spans="11:11">
      <c r="K625" s="373">
        <v>0.17517218519127464</v>
      </c>
    </row>
    <row r="626" spans="11:11">
      <c r="K626" s="373">
        <v>0.42059190861947027</v>
      </c>
    </row>
    <row r="627" spans="11:11">
      <c r="K627" s="373">
        <v>0.14907927337270688</v>
      </c>
    </row>
    <row r="628" spans="11:11">
      <c r="K628" s="373">
        <v>0.19047415723588079</v>
      </c>
    </row>
    <row r="629" spans="11:11">
      <c r="K629" s="373">
        <v>0.21134885816579141</v>
      </c>
    </row>
    <row r="630" spans="11:11">
      <c r="K630" s="373">
        <v>7.980613880873566E-4</v>
      </c>
    </row>
    <row r="631" spans="11:11">
      <c r="K631" s="373">
        <v>0.3670892056276327</v>
      </c>
    </row>
    <row r="632" spans="11:11">
      <c r="K632" s="373">
        <v>0.50158172312855842</v>
      </c>
    </row>
    <row r="633" spans="11:11">
      <c r="K633" s="373">
        <v>0.35288709431509679</v>
      </c>
    </row>
    <row r="634" spans="11:11">
      <c r="K634" s="373">
        <v>0.60519132576389434</v>
      </c>
    </row>
    <row r="635" spans="11:11">
      <c r="K635" s="373">
        <v>0.33709916306056242</v>
      </c>
    </row>
    <row r="636" spans="11:11">
      <c r="K636" s="373">
        <v>0.10135388338630191</v>
      </c>
    </row>
    <row r="637" spans="11:11">
      <c r="K637" s="373">
        <v>-1.0206896520684738E-2</v>
      </c>
    </row>
    <row r="638" spans="11:11">
      <c r="K638" s="373">
        <v>-3.9844963589860782E-2</v>
      </c>
    </row>
    <row r="639" spans="11:11">
      <c r="K639" s="373">
        <v>0.4017262250528002</v>
      </c>
    </row>
    <row r="640" spans="11:11">
      <c r="K640" s="373">
        <v>0.15226651812851255</v>
      </c>
    </row>
    <row r="641" spans="11:11">
      <c r="K641" s="373">
        <v>2.0156353365450963E-2</v>
      </c>
    </row>
    <row r="642" spans="11:11">
      <c r="K642" s="373">
        <v>0.29377843761571021</v>
      </c>
    </row>
    <row r="643" spans="11:11">
      <c r="K643" s="373">
        <v>0.45448523748618719</v>
      </c>
    </row>
    <row r="644" spans="11:11">
      <c r="K644" s="373">
        <v>-7.6516463899019005E-3</v>
      </c>
    </row>
    <row r="645" spans="11:11">
      <c r="K645" s="373">
        <v>0.26522088460047155</v>
      </c>
    </row>
    <row r="646" spans="11:11">
      <c r="K646" s="373">
        <v>7.2241464465902849E-2</v>
      </c>
    </row>
    <row r="647" spans="11:11">
      <c r="K647" s="373">
        <v>0.31800163767963863</v>
      </c>
    </row>
    <row r="648" spans="11:11">
      <c r="K648" s="373">
        <v>0.14855405304912539</v>
      </c>
    </row>
    <row r="649" spans="11:11">
      <c r="K649" s="373">
        <v>0.43143880130074286</v>
      </c>
    </row>
    <row r="650" spans="11:11">
      <c r="K650" s="373">
        <v>0.20129842748873772</v>
      </c>
    </row>
    <row r="651" spans="11:11">
      <c r="K651" s="373">
        <v>-0.14836932852347273</v>
      </c>
    </row>
    <row r="652" spans="11:11">
      <c r="K652" s="373">
        <v>0.32479075100245836</v>
      </c>
    </row>
    <row r="653" spans="11:11">
      <c r="K653" s="373">
        <v>6.8882801812864214E-2</v>
      </c>
    </row>
    <row r="654" spans="11:11">
      <c r="K654" s="373">
        <v>0.44004478399824376</v>
      </c>
    </row>
    <row r="655" spans="11:11">
      <c r="K655" s="373">
        <v>0.56570004907745908</v>
      </c>
    </row>
    <row r="656" spans="11:11">
      <c r="K656" s="373">
        <v>0.44988551260548215</v>
      </c>
    </row>
    <row r="657" spans="11:11">
      <c r="K657" s="373">
        <v>0.30043211195613173</v>
      </c>
    </row>
    <row r="658" spans="11:11">
      <c r="K658" s="373">
        <v>0.38927925524439999</v>
      </c>
    </row>
    <row r="659" spans="11:11">
      <c r="K659" s="373">
        <v>0.23830904905635397</v>
      </c>
    </row>
    <row r="660" spans="11:11">
      <c r="K660" s="373">
        <v>-0.22008569681290835</v>
      </c>
    </row>
    <row r="661" spans="11:11">
      <c r="K661" s="373">
        <v>9.886318611767031E-2</v>
      </c>
    </row>
    <row r="662" spans="11:11">
      <c r="K662" s="373">
        <v>0.36570298244447996</v>
      </c>
    </row>
    <row r="663" spans="11:11">
      <c r="K663" s="373">
        <v>0.26827925170684197</v>
      </c>
    </row>
    <row r="664" spans="11:11">
      <c r="K664" s="373">
        <v>0.15333216058681232</v>
      </c>
    </row>
    <row r="665" spans="11:11">
      <c r="K665" s="373">
        <v>-0.15279767496631025</v>
      </c>
    </row>
    <row r="666" spans="11:11">
      <c r="K666" s="373">
        <v>0.2267830670214972</v>
      </c>
    </row>
    <row r="667" spans="11:11">
      <c r="K667" s="373">
        <v>0.38130191410321235</v>
      </c>
    </row>
    <row r="668" spans="11:11">
      <c r="K668" s="373">
        <v>0.16937306518901463</v>
      </c>
    </row>
    <row r="669" spans="11:11">
      <c r="K669" s="373">
        <v>-3.8562348648325862E-2</v>
      </c>
    </row>
    <row r="670" spans="11:11">
      <c r="K670" s="373">
        <v>5.987127720886054E-2</v>
      </c>
    </row>
    <row r="671" spans="11:11">
      <c r="K671" s="373">
        <v>0.19098303313689335</v>
      </c>
    </row>
    <row r="672" spans="11:11">
      <c r="K672" s="373">
        <v>0.34749438535071198</v>
      </c>
    </row>
    <row r="673" spans="11:11">
      <c r="K673" s="373">
        <v>0.29609957693530409</v>
      </c>
    </row>
    <row r="674" spans="11:11">
      <c r="K674" s="373">
        <v>0.36647755140511773</v>
      </c>
    </row>
    <row r="675" spans="11:11">
      <c r="K675" s="373">
        <v>0.44051170241040172</v>
      </c>
    </row>
    <row r="676" spans="11:11">
      <c r="K676" s="373">
        <v>0.12249021350489819</v>
      </c>
    </row>
    <row r="677" spans="11:11">
      <c r="K677" s="373">
        <v>0.52449495819803382</v>
      </c>
    </row>
    <row r="678" spans="11:11">
      <c r="K678" s="373">
        <v>0.2054462646402706</v>
      </c>
    </row>
    <row r="679" spans="11:11">
      <c r="K679" s="373">
        <v>0.53867060913547848</v>
      </c>
    </row>
    <row r="680" spans="11:11">
      <c r="K680" s="373">
        <v>0.34901411945975158</v>
      </c>
    </row>
    <row r="681" spans="11:11">
      <c r="K681" s="373">
        <v>0.59271782282033425</v>
      </c>
    </row>
    <row r="682" spans="11:11">
      <c r="K682" s="373">
        <v>0.42568123956851234</v>
      </c>
    </row>
    <row r="683" spans="11:11">
      <c r="K683" s="373">
        <v>0.3769883380913206</v>
      </c>
    </row>
    <row r="684" spans="11:11">
      <c r="K684" s="373">
        <v>0.45127465147809631</v>
      </c>
    </row>
    <row r="685" spans="11:11">
      <c r="K685" s="373">
        <v>0.4028530745445511</v>
      </c>
    </row>
    <row r="686" spans="11:11">
      <c r="K686" s="373">
        <v>0.20836854444795283</v>
      </c>
    </row>
    <row r="687" spans="11:11">
      <c r="K687" s="373">
        <v>0.1196707681066691</v>
      </c>
    </row>
    <row r="688" spans="11:11">
      <c r="K688" s="373">
        <v>0.52432397993067692</v>
      </c>
    </row>
    <row r="689" spans="11:11">
      <c r="K689" s="373">
        <v>0.25072635384812147</v>
      </c>
    </row>
    <row r="690" spans="11:11">
      <c r="K690" s="373">
        <v>0.33201104363314693</v>
      </c>
    </row>
    <row r="691" spans="11:11">
      <c r="K691" s="373">
        <v>0.34508680872490149</v>
      </c>
    </row>
    <row r="692" spans="11:11">
      <c r="K692" s="373">
        <v>0.2510749407446633</v>
      </c>
    </row>
    <row r="693" spans="11:11">
      <c r="K693" s="373">
        <v>5.0566716841295323E-2</v>
      </c>
    </row>
    <row r="694" spans="11:11">
      <c r="K694" s="373">
        <v>0.47590096615680899</v>
      </c>
    </row>
    <row r="695" spans="11:11">
      <c r="K695" s="373">
        <v>0.45782873693109383</v>
      </c>
    </row>
    <row r="696" spans="11:11">
      <c r="K696" s="373">
        <v>0.67800022111389269</v>
      </c>
    </row>
    <row r="697" spans="11:11">
      <c r="K697" s="373">
        <v>9.3971616047755058E-2</v>
      </c>
    </row>
    <row r="698" spans="11:11">
      <c r="K698" s="373">
        <v>0.11820269796346738</v>
      </c>
    </row>
    <row r="699" spans="11:11">
      <c r="K699" s="373">
        <v>7.1312960543294057E-2</v>
      </c>
    </row>
    <row r="700" spans="11:11">
      <c r="K700" s="373">
        <v>0.27533955201662019</v>
      </c>
    </row>
    <row r="701" spans="11:11">
      <c r="K701" s="373">
        <v>0.44827870169280382</v>
      </c>
    </row>
    <row r="702" spans="11:11">
      <c r="K702" s="373">
        <v>0.30986231964709243</v>
      </c>
    </row>
    <row r="703" spans="11:11">
      <c r="K703" s="373">
        <v>7.454339998591486E-2</v>
      </c>
    </row>
    <row r="704" spans="11:11">
      <c r="K704" s="373">
        <v>0.24292545223229478</v>
      </c>
    </row>
    <row r="705" spans="11:11">
      <c r="K705" s="373">
        <v>0.41565620669292369</v>
      </c>
    </row>
    <row r="706" spans="11:11">
      <c r="K706" s="373">
        <v>0.11252636786913173</v>
      </c>
    </row>
    <row r="707" spans="11:11">
      <c r="K707" s="373">
        <v>0.17853756862735937</v>
      </c>
    </row>
    <row r="708" spans="11:11">
      <c r="K708" s="373">
        <v>0.16091410893182445</v>
      </c>
    </row>
    <row r="709" spans="11:11">
      <c r="K709" s="373">
        <v>0.37281573869061368</v>
      </c>
    </row>
    <row r="710" spans="11:11">
      <c r="K710" s="373">
        <v>-0.23245927166814906</v>
      </c>
    </row>
    <row r="711" spans="11:11">
      <c r="K711" s="373">
        <v>0.18747611762439176</v>
      </c>
    </row>
    <row r="712" spans="11:11">
      <c r="K712" s="373">
        <v>6.8195612036606068E-2</v>
      </c>
    </row>
    <row r="713" spans="11:11">
      <c r="K713" s="373">
        <v>-5.9986788684789127E-2</v>
      </c>
    </row>
    <row r="714" spans="11:11">
      <c r="K714" s="373">
        <v>0.4068386308656271</v>
      </c>
    </row>
    <row r="715" spans="11:11">
      <c r="K715" s="373">
        <v>0.11293598427162643</v>
      </c>
    </row>
    <row r="716" spans="11:11">
      <c r="K716" s="373">
        <v>0.1421143873401769</v>
      </c>
    </row>
    <row r="717" spans="11:11">
      <c r="K717" s="373">
        <v>0.15636280287677029</v>
      </c>
    </row>
    <row r="718" spans="11:11">
      <c r="K718" s="373">
        <v>0.28119247780643697</v>
      </c>
    </row>
    <row r="719" spans="11:11">
      <c r="K719" s="373">
        <v>0.46806730748642877</v>
      </c>
    </row>
    <row r="720" spans="11:11">
      <c r="K720" s="373">
        <v>0.29437713384030317</v>
      </c>
    </row>
    <row r="721" spans="11:11">
      <c r="K721" s="373">
        <v>-0.10307739075211053</v>
      </c>
    </row>
    <row r="722" spans="11:11">
      <c r="K722" s="373">
        <v>-7.9937890149410773E-2</v>
      </c>
    </row>
    <row r="723" spans="11:11">
      <c r="K723" s="373">
        <v>0.32347377561950652</v>
      </c>
    </row>
    <row r="724" spans="11:11">
      <c r="K724" s="373">
        <v>0.11671961541416964</v>
      </c>
    </row>
    <row r="725" spans="11:11">
      <c r="K725" s="373">
        <v>-6.2886478386050548E-2</v>
      </c>
    </row>
    <row r="726" spans="11:11">
      <c r="K726" s="373">
        <v>-0.26795386912139729</v>
      </c>
    </row>
    <row r="727" spans="11:11">
      <c r="K727" s="373">
        <v>0.39108020866598103</v>
      </c>
    </row>
    <row r="728" spans="11:11">
      <c r="K728" s="373">
        <v>0.3052744635401845</v>
      </c>
    </row>
    <row r="729" spans="11:11">
      <c r="K729" s="373">
        <v>0.27893001411302931</v>
      </c>
    </row>
    <row r="730" spans="11:11">
      <c r="K730" s="373">
        <v>0.59941581904061736</v>
      </c>
    </row>
    <row r="731" spans="11:11">
      <c r="K731" s="373">
        <v>6.8273201380032233E-2</v>
      </c>
    </row>
    <row r="732" spans="11:11">
      <c r="K732" s="373">
        <v>0.35027143645386416</v>
      </c>
    </row>
    <row r="733" spans="11:11">
      <c r="K733" s="373">
        <v>0.20146877781581396</v>
      </c>
    </row>
    <row r="734" spans="11:11">
      <c r="K734" s="373">
        <v>0.44725321923755357</v>
      </c>
    </row>
    <row r="735" spans="11:11">
      <c r="K735" s="373">
        <v>0.39293675389140437</v>
      </c>
    </row>
    <row r="736" spans="11:11">
      <c r="K736" s="373">
        <v>0.29494134268973493</v>
      </c>
    </row>
    <row r="737" spans="11:11">
      <c r="K737" s="373">
        <v>0.25571581676781596</v>
      </c>
    </row>
    <row r="738" spans="11:11">
      <c r="K738" s="373">
        <v>0.11826930116578604</v>
      </c>
    </row>
    <row r="739" spans="11:11">
      <c r="K739" s="373">
        <v>0.26159957553662294</v>
      </c>
    </row>
    <row r="740" spans="11:11">
      <c r="K740" s="373">
        <v>0.27603625266692733</v>
      </c>
    </row>
    <row r="741" spans="11:11">
      <c r="K741" s="373">
        <v>0.45261891184642611</v>
      </c>
    </row>
    <row r="742" spans="11:11">
      <c r="K742" s="373">
        <v>0.20370593799864611</v>
      </c>
    </row>
    <row r="743" spans="11:11">
      <c r="K743" s="373">
        <v>0.3661319858143095</v>
      </c>
    </row>
    <row r="744" spans="11:11">
      <c r="K744" s="373">
        <v>0.18426581075055659</v>
      </c>
    </row>
    <row r="745" spans="11:11">
      <c r="K745" s="373">
        <v>-4.303365347929955E-2</v>
      </c>
    </row>
    <row r="746" spans="11:11">
      <c r="K746" s="373">
        <v>0.35210426722546995</v>
      </c>
    </row>
    <row r="747" spans="11:11">
      <c r="K747" s="373">
        <v>0.22412611506295788</v>
      </c>
    </row>
    <row r="748" spans="11:11">
      <c r="K748" s="373">
        <v>0.46365492198207314</v>
      </c>
    </row>
    <row r="749" spans="11:11">
      <c r="K749" s="373">
        <v>0.24987673610215988</v>
      </c>
    </row>
    <row r="750" spans="11:11">
      <c r="K750" s="373">
        <v>0.28479816344329811</v>
      </c>
    </row>
    <row r="751" spans="11:11">
      <c r="K751" s="373">
        <v>0.42453291226270973</v>
      </c>
    </row>
    <row r="752" spans="11:11">
      <c r="K752" s="373">
        <v>0.26214075819345073</v>
      </c>
    </row>
    <row r="753" spans="11:11">
      <c r="K753" s="373">
        <v>4.0568287683167226E-2</v>
      </c>
    </row>
    <row r="754" spans="11:11">
      <c r="K754" s="373">
        <v>-8.6498984467951123E-2</v>
      </c>
    </row>
    <row r="755" spans="11:11">
      <c r="K755" s="373">
        <v>0.14732452544205121</v>
      </c>
    </row>
    <row r="756" spans="11:11">
      <c r="K756" s="373">
        <v>5.6707568435923505E-2</v>
      </c>
    </row>
    <row r="757" spans="11:11">
      <c r="K757" s="373">
        <v>0.30420343261163896</v>
      </c>
    </row>
    <row r="758" spans="11:11">
      <c r="K758" s="373">
        <v>8.5974901448798491E-2</v>
      </c>
    </row>
    <row r="759" spans="11:11">
      <c r="K759" s="373">
        <v>0.16342392284279073</v>
      </c>
    </row>
    <row r="760" spans="11:11">
      <c r="K760" s="373">
        <v>0.46140175193680322</v>
      </c>
    </row>
    <row r="761" spans="11:11">
      <c r="K761" s="373">
        <v>0.24684690172899315</v>
      </c>
    </row>
    <row r="762" spans="11:11">
      <c r="K762" s="373">
        <v>-0.21552208781789994</v>
      </c>
    </row>
    <row r="763" spans="11:11">
      <c r="K763" s="373">
        <v>0.34123739004954334</v>
      </c>
    </row>
    <row r="764" spans="11:11">
      <c r="K764" s="373">
        <v>5.3508754730515751E-2</v>
      </c>
    </row>
    <row r="765" spans="11:11">
      <c r="K765" s="373">
        <v>0.1234815142524659</v>
      </c>
    </row>
    <row r="766" spans="11:11">
      <c r="K766" s="373">
        <v>9.5258337661607184E-2</v>
      </c>
    </row>
    <row r="767" spans="11:11">
      <c r="K767" s="373">
        <v>5.4068276160004425E-2</v>
      </c>
    </row>
    <row r="768" spans="11:11">
      <c r="K768" s="373">
        <v>0.26438159067796252</v>
      </c>
    </row>
    <row r="769" spans="11:11">
      <c r="K769" s="373">
        <v>0.55391200854945444</v>
      </c>
    </row>
    <row r="770" spans="11:11">
      <c r="K770" s="373">
        <v>0.19546167036604323</v>
      </c>
    </row>
    <row r="771" spans="11:11">
      <c r="K771" s="373">
        <v>0.13988617822174709</v>
      </c>
    </row>
    <row r="772" spans="11:11">
      <c r="K772" s="373">
        <v>0.32830245007417935</v>
      </c>
    </row>
    <row r="773" spans="11:11">
      <c r="K773" s="373">
        <v>0.25579664340864783</v>
      </c>
    </row>
    <row r="774" spans="11:11">
      <c r="K774" s="373">
        <v>0.1420874718022811</v>
      </c>
    </row>
    <row r="775" spans="11:11">
      <c r="K775" s="373">
        <v>0.64815705672393009</v>
      </c>
    </row>
    <row r="776" spans="11:11">
      <c r="K776" s="373">
        <v>0.46167877964545934</v>
      </c>
    </row>
    <row r="777" spans="11:11">
      <c r="K777" s="373">
        <v>0.21111947938313236</v>
      </c>
    </row>
    <row r="778" spans="11:11">
      <c r="K778" s="373">
        <v>0.54418314466469009</v>
      </c>
    </row>
    <row r="779" spans="11:11">
      <c r="K779" s="373">
        <v>0.40133217374172392</v>
      </c>
    </row>
    <row r="780" spans="11:11">
      <c r="K780" s="373">
        <v>0.51587022862194787</v>
      </c>
    </row>
    <row r="781" spans="11:11">
      <c r="K781" s="373">
        <v>0.55275048681798378</v>
      </c>
    </row>
    <row r="782" spans="11:11">
      <c r="K782" s="373">
        <v>3.0632551148801035E-2</v>
      </c>
    </row>
    <row r="783" spans="11:11">
      <c r="K783" s="373">
        <v>0.3714568592752181</v>
      </c>
    </row>
    <row r="784" spans="11:11">
      <c r="K784" s="373">
        <v>0.14009654639752922</v>
      </c>
    </row>
    <row r="785" spans="11:11">
      <c r="K785" s="373">
        <v>0.21183363553067092</v>
      </c>
    </row>
    <row r="786" spans="11:11">
      <c r="K786" s="373">
        <v>0.21967507119041341</v>
      </c>
    </row>
    <row r="787" spans="11:11">
      <c r="K787" s="373">
        <v>0.33438065992263155</v>
      </c>
    </row>
    <row r="788" spans="11:11">
      <c r="K788" s="373">
        <v>0.34750219514649805</v>
      </c>
    </row>
    <row r="789" spans="11:11">
      <c r="K789" s="373">
        <v>-3.3918791016485761E-2</v>
      </c>
    </row>
    <row r="790" spans="11:11">
      <c r="K790" s="373">
        <v>0.17950300840343836</v>
      </c>
    </row>
    <row r="791" spans="11:11">
      <c r="K791" s="373">
        <v>0.22324259216916231</v>
      </c>
    </row>
    <row r="792" spans="11:11">
      <c r="K792" s="373">
        <v>0.2649452559653811</v>
      </c>
    </row>
    <row r="793" spans="11:11">
      <c r="K793" s="373">
        <v>0.30994073349026041</v>
      </c>
    </row>
    <row r="794" spans="11:11">
      <c r="K794" s="373">
        <v>0.32700237306921864</v>
      </c>
    </row>
    <row r="795" spans="11:11">
      <c r="K795" s="373">
        <v>5.5424749516584937E-2</v>
      </c>
    </row>
    <row r="796" spans="11:11">
      <c r="K796" s="373">
        <v>0.44438527262954253</v>
      </c>
    </row>
    <row r="797" spans="11:11">
      <c r="K797" s="373">
        <v>0.31773202741337259</v>
      </c>
    </row>
    <row r="798" spans="11:11">
      <c r="K798" s="373">
        <v>0.10509106754675779</v>
      </c>
    </row>
    <row r="799" spans="11:11">
      <c r="K799" s="373">
        <v>0.17748820283624656</v>
      </c>
    </row>
    <row r="800" spans="11:11">
      <c r="K800" s="373">
        <v>0.42990070353345122</v>
      </c>
    </row>
    <row r="801" spans="11:11">
      <c r="K801" s="373">
        <v>0.33767638350259044</v>
      </c>
    </row>
    <row r="802" spans="11:11">
      <c r="K802" s="373">
        <v>0.64727875727206485</v>
      </c>
    </row>
    <row r="803" spans="11:11">
      <c r="K803" s="373">
        <v>0.31587150964523603</v>
      </c>
    </row>
    <row r="804" spans="11:11">
      <c r="K804" s="373">
        <v>0.23976951159446069</v>
      </c>
    </row>
    <row r="805" spans="11:11">
      <c r="K805" s="373">
        <v>0.49136362466504147</v>
      </c>
    </row>
    <row r="806" spans="11:11">
      <c r="K806" s="373">
        <v>0.36229324298590071</v>
      </c>
    </row>
    <row r="807" spans="11:11">
      <c r="K807" s="373">
        <v>0.29523138212539357</v>
      </c>
    </row>
    <row r="808" spans="11:11">
      <c r="K808" s="373">
        <v>0.66925722280983435</v>
      </c>
    </row>
    <row r="809" spans="11:11">
      <c r="K809" s="373">
        <v>0.39923392097235011</v>
      </c>
    </row>
    <row r="810" spans="11:11">
      <c r="K810" s="373">
        <v>0.38309955963014208</v>
      </c>
    </row>
    <row r="811" spans="11:11">
      <c r="K811" s="373">
        <v>0.17671619565220609</v>
      </c>
    </row>
    <row r="812" spans="11:11">
      <c r="K812" s="373">
        <v>0.12698116803417947</v>
      </c>
    </row>
    <row r="813" spans="11:11">
      <c r="K813" s="373">
        <v>0.42755391127710829</v>
      </c>
    </row>
    <row r="814" spans="11:11">
      <c r="K814" s="373">
        <v>0.27094217373371032</v>
      </c>
    </row>
    <row r="815" spans="11:11">
      <c r="K815" s="373">
        <v>0.27135139738562741</v>
      </c>
    </row>
    <row r="816" spans="11:11">
      <c r="K816" s="373">
        <v>0.39974658426429577</v>
      </c>
    </row>
    <row r="817" spans="11:11">
      <c r="K817" s="373">
        <v>0.3078561799270001</v>
      </c>
    </row>
    <row r="818" spans="11:11">
      <c r="K818" s="373">
        <v>0.25485218680956723</v>
      </c>
    </row>
    <row r="819" spans="11:11">
      <c r="K819" s="373">
        <v>0.20267529797366057</v>
      </c>
    </row>
    <row r="820" spans="11:11">
      <c r="K820" s="373">
        <v>0.2075306403965369</v>
      </c>
    </row>
    <row r="821" spans="11:11">
      <c r="K821" s="373">
        <v>0.10960131563759568</v>
      </c>
    </row>
    <row r="822" spans="11:11">
      <c r="K822" s="373">
        <v>0.17613192467253902</v>
      </c>
    </row>
    <row r="823" spans="11:11">
      <c r="K823" s="373">
        <v>0.40587070767238975</v>
      </c>
    </row>
    <row r="824" spans="11:11">
      <c r="K824" s="373">
        <v>0.52955363002155553</v>
      </c>
    </row>
    <row r="825" spans="11:11">
      <c r="K825" s="373">
        <v>0.30816499151844878</v>
      </c>
    </row>
    <row r="826" spans="11:11">
      <c r="K826" s="373">
        <v>0.27457021618222632</v>
      </c>
    </row>
    <row r="827" spans="11:11">
      <c r="K827" s="373">
        <v>0.36791547719422635</v>
      </c>
    </row>
    <row r="828" spans="11:11">
      <c r="K828" s="373">
        <v>0.12749910065620185</v>
      </c>
    </row>
    <row r="829" spans="11:11">
      <c r="K829" s="373">
        <v>0.38070642848381042</v>
      </c>
    </row>
    <row r="830" spans="11:11">
      <c r="K830" s="373">
        <v>-1.9693638102902811E-2</v>
      </c>
    </row>
    <row r="831" spans="11:11">
      <c r="K831" s="373">
        <v>0.48333842307153252</v>
      </c>
    </row>
    <row r="832" spans="11:11">
      <c r="K832" s="373">
        <v>0.75816971562241009</v>
      </c>
    </row>
    <row r="833" spans="11:11">
      <c r="K833" s="373">
        <v>0.48659702389704784</v>
      </c>
    </row>
    <row r="834" spans="11:11">
      <c r="K834" s="373">
        <v>-7.3941544341099341E-2</v>
      </c>
    </row>
    <row r="835" spans="11:11">
      <c r="K835" s="373">
        <v>0.258930652898548</v>
      </c>
    </row>
    <row r="836" spans="11:11">
      <c r="K836" s="373">
        <v>0.43255764649777806</v>
      </c>
    </row>
    <row r="837" spans="11:11">
      <c r="K837" s="373">
        <v>0.1883302987735862</v>
      </c>
    </row>
    <row r="838" spans="11:11">
      <c r="K838" s="373">
        <v>2.8147954106702455E-2</v>
      </c>
    </row>
    <row r="839" spans="11:11">
      <c r="K839" s="373">
        <v>0.5265153215988978</v>
      </c>
    </row>
    <row r="840" spans="11:11">
      <c r="K840" s="373">
        <v>0.19782056170184448</v>
      </c>
    </row>
    <row r="841" spans="11:11">
      <c r="K841" s="373">
        <v>0.54079730537077864</v>
      </c>
    </row>
    <row r="842" spans="11:11">
      <c r="K842" s="373">
        <v>0.31598332281370167</v>
      </c>
    </row>
    <row r="843" spans="11:11">
      <c r="K843" s="373">
        <v>-9.1995961721836328E-2</v>
      </c>
    </row>
    <row r="844" spans="11:11">
      <c r="K844" s="373">
        <v>0.45902503557308605</v>
      </c>
    </row>
    <row r="845" spans="11:11">
      <c r="K845" s="373">
        <v>0.44640063817352327</v>
      </c>
    </row>
    <row r="846" spans="11:11">
      <c r="K846" s="373">
        <v>-0.16034441235906793</v>
      </c>
    </row>
    <row r="847" spans="11:11">
      <c r="K847" s="373">
        <v>-2.0186916450372183E-2</v>
      </c>
    </row>
    <row r="848" spans="11:11">
      <c r="K848" s="373">
        <v>0.53785712693740062</v>
      </c>
    </row>
    <row r="849" spans="11:11">
      <c r="K849" s="373">
        <v>6.7876742738646634E-2</v>
      </c>
    </row>
    <row r="850" spans="11:11">
      <c r="K850" s="373">
        <v>0.14093831503355503</v>
      </c>
    </row>
    <row r="851" spans="11:11">
      <c r="K851" s="373">
        <v>-4.4499858998740538E-2</v>
      </c>
    </row>
    <row r="852" spans="11:11">
      <c r="K852" s="373">
        <v>0.65864065905743763</v>
      </c>
    </row>
    <row r="853" spans="11:11">
      <c r="K853" s="373">
        <v>0.36282041095400275</v>
      </c>
    </row>
    <row r="854" spans="11:11">
      <c r="K854" s="373">
        <v>0.37143627931242418</v>
      </c>
    </row>
    <row r="855" spans="11:11">
      <c r="K855" s="373">
        <v>0.29381378429571225</v>
      </c>
    </row>
    <row r="856" spans="11:11">
      <c r="K856" s="373">
        <v>-0.12673797021629063</v>
      </c>
    </row>
    <row r="857" spans="11:11">
      <c r="K857" s="373">
        <v>-1.2209354585520193E-2</v>
      </c>
    </row>
    <row r="858" spans="11:11">
      <c r="K858" s="373">
        <v>0.24315043250714941</v>
      </c>
    </row>
    <row r="859" spans="11:11">
      <c r="K859" s="373">
        <v>0.1407803131415819</v>
      </c>
    </row>
    <row r="860" spans="11:11">
      <c r="K860" s="373">
        <v>0.13870454620891581</v>
      </c>
    </row>
    <row r="861" spans="11:11">
      <c r="K861" s="373">
        <v>0.20475299580578366</v>
      </c>
    </row>
    <row r="862" spans="11:11">
      <c r="K862" s="373">
        <v>0.2967004849720245</v>
      </c>
    </row>
    <row r="863" spans="11:11">
      <c r="K863" s="373">
        <v>0.18732882124329353</v>
      </c>
    </row>
    <row r="864" spans="11:11">
      <c r="K864" s="373">
        <v>6.7326939151648446E-3</v>
      </c>
    </row>
    <row r="865" spans="11:11">
      <c r="K865" s="373">
        <v>-0.18329988313301948</v>
      </c>
    </row>
    <row r="866" spans="11:11">
      <c r="K866" s="373">
        <v>6.5510594275000722E-2</v>
      </c>
    </row>
    <row r="867" spans="11:11">
      <c r="K867" s="373">
        <v>0.26501198335460052</v>
      </c>
    </row>
    <row r="868" spans="11:11">
      <c r="K868" s="373">
        <v>0.15093794295467045</v>
      </c>
    </row>
    <row r="869" spans="11:11">
      <c r="K869" s="373">
        <v>-0.13750068612576005</v>
      </c>
    </row>
    <row r="870" spans="11:11">
      <c r="K870" s="373">
        <v>0.26262529340767271</v>
      </c>
    </row>
    <row r="871" spans="11:11">
      <c r="K871" s="373">
        <v>0.12201103538562852</v>
      </c>
    </row>
    <row r="872" spans="11:11">
      <c r="K872" s="373">
        <v>0.36613520603480576</v>
      </c>
    </row>
    <row r="873" spans="11:11">
      <c r="K873" s="373">
        <v>0.32292402733901149</v>
      </c>
    </row>
    <row r="874" spans="11:11">
      <c r="K874" s="373">
        <v>-3.3621082180720019E-2</v>
      </c>
    </row>
    <row r="875" spans="11:11">
      <c r="K875" s="373">
        <v>0.32076712722921297</v>
      </c>
    </row>
    <row r="876" spans="11:11">
      <c r="K876" s="373">
        <v>0.50090525928185547</v>
      </c>
    </row>
    <row r="877" spans="11:11">
      <c r="K877" s="373">
        <v>0.20774840699383601</v>
      </c>
    </row>
    <row r="878" spans="11:11">
      <c r="K878" s="373">
        <v>0.41418497898185724</v>
      </c>
    </row>
    <row r="879" spans="11:11">
      <c r="K879" s="373">
        <v>0.13047289851271504</v>
      </c>
    </row>
    <row r="880" spans="11:11">
      <c r="K880" s="373">
        <v>-0.20058331416597874</v>
      </c>
    </row>
    <row r="881" spans="11:11">
      <c r="K881" s="373">
        <v>0.15036744932998269</v>
      </c>
    </row>
    <row r="882" spans="11:11">
      <c r="K882" s="373">
        <v>8.4462373367504284E-3</v>
      </c>
    </row>
    <row r="883" spans="11:11">
      <c r="K883" s="373">
        <v>0.26033082062710688</v>
      </c>
    </row>
    <row r="884" spans="11:11">
      <c r="K884" s="373">
        <v>0.28800750396381192</v>
      </c>
    </row>
    <row r="885" spans="11:11">
      <c r="K885" s="373">
        <v>2.3233933567715859E-2</v>
      </c>
    </row>
    <row r="886" spans="11:11">
      <c r="K886" s="373">
        <v>6.3331995911588779E-2</v>
      </c>
    </row>
    <row r="887" spans="11:11">
      <c r="K887" s="373">
        <v>0.37515129879848685</v>
      </c>
    </row>
    <row r="888" spans="11:11">
      <c r="K888" s="373">
        <v>0.21374200616158801</v>
      </c>
    </row>
    <row r="889" spans="11:11">
      <c r="K889" s="373">
        <v>0.10635281342543257</v>
      </c>
    </row>
    <row r="890" spans="11:11">
      <c r="K890" s="373">
        <v>-1.1681060421300016E-2</v>
      </c>
    </row>
    <row r="891" spans="11:11">
      <c r="K891" s="373">
        <v>2.6390665275057623E-2</v>
      </c>
    </row>
    <row r="892" spans="11:11">
      <c r="K892" s="373">
        <v>0.23565787580497211</v>
      </c>
    </row>
    <row r="893" spans="11:11">
      <c r="K893" s="373">
        <v>0.53138160689026681</v>
      </c>
    </row>
    <row r="894" spans="11:11">
      <c r="K894" s="373">
        <v>0.26634655327401657</v>
      </c>
    </row>
    <row r="895" spans="11:11">
      <c r="K895" s="373">
        <v>1.7769324512685092E-2</v>
      </c>
    </row>
    <row r="896" spans="11:11">
      <c r="K896" s="373">
        <v>-2.7813094559517415E-2</v>
      </c>
    </row>
    <row r="897" spans="11:11">
      <c r="K897" s="373">
        <v>0.56040535276002368</v>
      </c>
    </row>
    <row r="898" spans="11:11">
      <c r="K898" s="373">
        <v>0.42350452423545026</v>
      </c>
    </row>
    <row r="899" spans="11:11">
      <c r="K899" s="373">
        <v>0.29487087535683143</v>
      </c>
    </row>
    <row r="900" spans="11:11">
      <c r="K900" s="373">
        <v>0.48459984039530446</v>
      </c>
    </row>
    <row r="901" spans="11:11">
      <c r="K901" s="373">
        <v>9.2543438016284618E-2</v>
      </c>
    </row>
    <row r="902" spans="11:11">
      <c r="K902" s="373">
        <v>0.10706606424257714</v>
      </c>
    </row>
    <row r="903" spans="11:11">
      <c r="K903" s="373">
        <v>-0.18645297329505894</v>
      </c>
    </row>
    <row r="904" spans="11:11">
      <c r="K904" s="373">
        <v>0.13715216046480738</v>
      </c>
    </row>
    <row r="905" spans="11:11">
      <c r="K905" s="373">
        <v>0.23415419690228045</v>
      </c>
    </row>
    <row r="906" spans="11:11">
      <c r="K906" s="373">
        <v>0.41155445997279272</v>
      </c>
    </row>
    <row r="907" spans="11:11">
      <c r="K907" s="373">
        <v>0.33338965366418782</v>
      </c>
    </row>
    <row r="908" spans="11:11">
      <c r="K908" s="373">
        <v>0.30857536245737593</v>
      </c>
    </row>
    <row r="909" spans="11:11">
      <c r="K909" s="373">
        <v>0.26063588001891369</v>
      </c>
    </row>
    <row r="910" spans="11:11">
      <c r="K910" s="373">
        <v>0.33045869002438177</v>
      </c>
    </row>
    <row r="911" spans="11:11">
      <c r="K911" s="373">
        <v>6.4019862796079741E-2</v>
      </c>
    </row>
    <row r="912" spans="11:11">
      <c r="K912" s="373">
        <v>0.2316526254553164</v>
      </c>
    </row>
    <row r="913" spans="11:11">
      <c r="K913" s="373">
        <v>0.32368742237680692</v>
      </c>
    </row>
    <row r="914" spans="11:11">
      <c r="K914" s="373">
        <v>7.5121754366089588E-2</v>
      </c>
    </row>
    <row r="915" spans="11:11">
      <c r="K915" s="373">
        <v>0.41793370820727915</v>
      </c>
    </row>
    <row r="916" spans="11:11">
      <c r="K916" s="373">
        <v>0.17506479131607411</v>
      </c>
    </row>
    <row r="917" spans="11:11">
      <c r="K917" s="373">
        <v>0.1380473217080227</v>
      </c>
    </row>
    <row r="918" spans="11:11">
      <c r="K918" s="373">
        <v>1.1893845737957376E-2</v>
      </c>
    </row>
    <row r="919" spans="11:11">
      <c r="K919" s="373">
        <v>0.14880079697860804</v>
      </c>
    </row>
    <row r="920" spans="11:11">
      <c r="K920" s="373">
        <v>0.34466093808537734</v>
      </c>
    </row>
    <row r="921" spans="11:11">
      <c r="K921" s="373">
        <v>0.67836613601453588</v>
      </c>
    </row>
    <row r="922" spans="11:11">
      <c r="K922" s="373">
        <v>0.29573357166575187</v>
      </c>
    </row>
    <row r="923" spans="11:11">
      <c r="K923" s="373">
        <v>-1.4208193137950853E-2</v>
      </c>
    </row>
    <row r="924" spans="11:11">
      <c r="K924" s="373">
        <v>0.28870286787362076</v>
      </c>
    </row>
    <row r="925" spans="11:11">
      <c r="K925" s="373">
        <v>0.39266170102183673</v>
      </c>
    </row>
    <row r="926" spans="11:11">
      <c r="K926" s="373">
        <v>-2.3957411610445511E-2</v>
      </c>
    </row>
    <row r="927" spans="11:11">
      <c r="K927" s="373">
        <v>0.34343056790719828</v>
      </c>
    </row>
    <row r="928" spans="11:11">
      <c r="K928" s="373">
        <v>0.40369289968998467</v>
      </c>
    </row>
    <row r="929" spans="11:11">
      <c r="K929" s="373">
        <v>3.8482140332473769E-2</v>
      </c>
    </row>
    <row r="930" spans="11:11">
      <c r="K930" s="373">
        <v>0.32275140333938146</v>
      </c>
    </row>
    <row r="931" spans="11:11">
      <c r="K931" s="373">
        <v>0.1260187080559918</v>
      </c>
    </row>
    <row r="932" spans="11:11">
      <c r="K932" s="373">
        <v>0.31590693027032035</v>
      </c>
    </row>
    <row r="933" spans="11:11">
      <c r="K933" s="373">
        <v>0.5457523548481964</v>
      </c>
    </row>
    <row r="934" spans="11:11">
      <c r="K934" s="373">
        <v>-2.6135104692045941E-2</v>
      </c>
    </row>
    <row r="935" spans="11:11">
      <c r="K935" s="373">
        <v>0.23504899108614263</v>
      </c>
    </row>
    <row r="936" spans="11:11">
      <c r="K936" s="373">
        <v>7.4677275867586435E-2</v>
      </c>
    </row>
    <row r="937" spans="11:11">
      <c r="K937" s="373">
        <v>8.317101403170124E-2</v>
      </c>
    </row>
    <row r="938" spans="11:11">
      <c r="K938" s="373">
        <v>0.32371555941112229</v>
      </c>
    </row>
    <row r="939" spans="11:11">
      <c r="K939" s="373">
        <v>-1.3215360455983594E-2</v>
      </c>
    </row>
    <row r="940" spans="11:11">
      <c r="K940" s="373">
        <v>0.10172095341675735</v>
      </c>
    </row>
    <row r="941" spans="11:11">
      <c r="K941" s="373">
        <v>-0.37328571193509119</v>
      </c>
    </row>
    <row r="942" spans="11:11">
      <c r="K942" s="373">
        <v>0.32535195689674512</v>
      </c>
    </row>
    <row r="943" spans="11:11">
      <c r="K943" s="373">
        <v>0.19573829609781224</v>
      </c>
    </row>
    <row r="944" spans="11:11">
      <c r="K944" s="373">
        <v>0.40600574064810369</v>
      </c>
    </row>
    <row r="945" spans="11:11">
      <c r="K945" s="373">
        <v>3.089936941654603E-3</v>
      </c>
    </row>
    <row r="946" spans="11:11">
      <c r="K946" s="373">
        <v>0.11612826218974726</v>
      </c>
    </row>
    <row r="947" spans="11:11">
      <c r="K947" s="373">
        <v>0.2335523253807088</v>
      </c>
    </row>
    <row r="948" spans="11:11">
      <c r="K948" s="373">
        <v>1.3313107948291769E-3</v>
      </c>
    </row>
    <row r="949" spans="11:11">
      <c r="K949" s="373">
        <v>0.32151473901341965</v>
      </c>
    </row>
    <row r="950" spans="11:11">
      <c r="K950" s="373">
        <v>0.45930210503923363</v>
      </c>
    </row>
    <row r="951" spans="11:11">
      <c r="K951" s="373">
        <v>0.46971393463922961</v>
      </c>
    </row>
    <row r="952" spans="11:11">
      <c r="K952" s="373">
        <v>0.16564922010047445</v>
      </c>
    </row>
    <row r="953" spans="11:11">
      <c r="K953" s="373">
        <v>-0.20035315943300713</v>
      </c>
    </row>
    <row r="954" spans="11:11">
      <c r="K954" s="373">
        <v>0.15126367568695409</v>
      </c>
    </row>
    <row r="955" spans="11:11">
      <c r="K955" s="373">
        <v>0.21771776142481425</v>
      </c>
    </row>
    <row r="956" spans="11:11">
      <c r="K956" s="373">
        <v>0.19203800482142985</v>
      </c>
    </row>
    <row r="957" spans="11:11">
      <c r="K957" s="373">
        <v>0.31794227075491244</v>
      </c>
    </row>
    <row r="958" spans="11:11">
      <c r="K958" s="373">
        <v>0.15865626758694962</v>
      </c>
    </row>
    <row r="959" spans="11:11">
      <c r="K959" s="373">
        <v>0.50264813392288299</v>
      </c>
    </row>
    <row r="960" spans="11:11">
      <c r="K960" s="373">
        <v>0.23359460559496159</v>
      </c>
    </row>
    <row r="961" spans="11:11">
      <c r="K961" s="373">
        <v>0.31974401856823742</v>
      </c>
    </row>
    <row r="962" spans="11:11">
      <c r="K962" s="373">
        <v>0.39743026237002899</v>
      </c>
    </row>
    <row r="963" spans="11:11">
      <c r="K963" s="373">
        <v>0.23720542512718357</v>
      </c>
    </row>
    <row r="964" spans="11:11">
      <c r="K964" s="373">
        <v>0.50889722058244735</v>
      </c>
    </row>
    <row r="965" spans="11:11">
      <c r="K965" s="373">
        <v>0.15461475256684998</v>
      </c>
    </row>
    <row r="966" spans="11:11">
      <c r="K966" s="373">
        <v>0.43172252201882744</v>
      </c>
    </row>
    <row r="967" spans="11:11">
      <c r="K967" s="373">
        <v>0.1142909854820191</v>
      </c>
    </row>
    <row r="968" spans="11:11">
      <c r="K968" s="373">
        <v>-5.8317206503926466E-2</v>
      </c>
    </row>
    <row r="969" spans="11:11">
      <c r="K969" s="373">
        <v>0.13486558751326339</v>
      </c>
    </row>
    <row r="970" spans="11:11">
      <c r="K970" s="373">
        <v>0.48779518101276209</v>
      </c>
    </row>
    <row r="971" spans="11:11">
      <c r="K971" s="373">
        <v>9.2747110568429214E-2</v>
      </c>
    </row>
    <row r="972" spans="11:11">
      <c r="K972" s="373">
        <v>9.8189312945289542E-2</v>
      </c>
    </row>
    <row r="973" spans="11:11">
      <c r="K973" s="373">
        <v>0.51260915097209359</v>
      </c>
    </row>
    <row r="974" spans="11:11">
      <c r="K974" s="373">
        <v>0.1137092478249293</v>
      </c>
    </row>
    <row r="975" spans="11:11">
      <c r="K975" s="373">
        <v>-3.2471948506148762E-2</v>
      </c>
    </row>
    <row r="976" spans="11:11">
      <c r="K976" s="373">
        <v>-4.4049597124852902E-2</v>
      </c>
    </row>
    <row r="977" spans="11:11">
      <c r="K977" s="373">
        <v>0.31971571109845787</v>
      </c>
    </row>
    <row r="978" spans="11:11">
      <c r="K978" s="373">
        <v>0.2568129522306295</v>
      </c>
    </row>
    <row r="979" spans="11:11">
      <c r="K979" s="373">
        <v>0.17961183530592506</v>
      </c>
    </row>
    <row r="980" spans="11:11">
      <c r="K980" s="373">
        <v>6.6427953844842902E-2</v>
      </c>
    </row>
    <row r="981" spans="11:11">
      <c r="K981" s="373">
        <v>0.38655904449378831</v>
      </c>
    </row>
    <row r="982" spans="11:11">
      <c r="K982" s="373">
        <v>3.9592654244489767E-2</v>
      </c>
    </row>
    <row r="983" spans="11:11">
      <c r="K983" s="373">
        <v>0.38710481629430049</v>
      </c>
    </row>
    <row r="984" spans="11:11">
      <c r="K984" s="373">
        <v>0.23527845095827549</v>
      </c>
    </row>
    <row r="985" spans="11:11">
      <c r="K985" s="373">
        <v>0.3444111845388258</v>
      </c>
    </row>
    <row r="986" spans="11:11">
      <c r="K986" s="373">
        <v>0.27689236168639275</v>
      </c>
    </row>
    <row r="987" spans="11:11">
      <c r="K987" s="373">
        <v>0.20109667609587079</v>
      </c>
    </row>
    <row r="988" spans="11:11">
      <c r="K988" s="373">
        <v>-8.1440609800349617E-2</v>
      </c>
    </row>
    <row r="989" spans="11:11">
      <c r="K989" s="373">
        <v>0.40230444851821323</v>
      </c>
    </row>
    <row r="990" spans="11:11">
      <c r="K990" s="373">
        <v>0.3450104643592018</v>
      </c>
    </row>
    <row r="991" spans="11:11">
      <c r="K991" s="373">
        <v>-0.17557832935977891</v>
      </c>
    </row>
    <row r="992" spans="11:11">
      <c r="K992" s="373">
        <v>0.38653020280900874</v>
      </c>
    </row>
    <row r="993" spans="11:11">
      <c r="K993" s="373">
        <v>-0.25620945531924777</v>
      </c>
    </row>
    <row r="994" spans="11:11">
      <c r="K994" s="373">
        <v>0.2419143029704609</v>
      </c>
    </row>
    <row r="995" spans="11:11">
      <c r="K995" s="373">
        <v>-3.50715785141551E-2</v>
      </c>
    </row>
    <row r="996" spans="11:11">
      <c r="K996" s="373">
        <v>0.27969012454415232</v>
      </c>
    </row>
    <row r="997" spans="11:11">
      <c r="K997" s="373">
        <v>0.56736375521551663</v>
      </c>
    </row>
    <row r="998" spans="11:11">
      <c r="K998" s="373">
        <v>0.32585484084508032</v>
      </c>
    </row>
    <row r="999" spans="11:11">
      <c r="K999" s="373">
        <v>0.102904050872481</v>
      </c>
    </row>
    <row r="1000" spans="11:11">
      <c r="K1000" s="373">
        <v>0.22810618916343328</v>
      </c>
    </row>
    <row r="1001" spans="11:11">
      <c r="K1001" s="373">
        <v>0.28683242951598542</v>
      </c>
    </row>
    <row r="1002" spans="11:11">
      <c r="K1002" s="373">
        <v>0.41934790475439998</v>
      </c>
    </row>
    <row r="1003" spans="11:11">
      <c r="K1003" s="373">
        <v>-0.14789434433804227</v>
      </c>
    </row>
    <row r="1004" spans="11:11">
      <c r="K1004" s="373">
        <v>-1.245122296316481E-2</v>
      </c>
    </row>
    <row r="1005" spans="11:11">
      <c r="K1005" s="373">
        <v>0.46097002268669796</v>
      </c>
    </row>
    <row r="1006" spans="11:11">
      <c r="K1006" s="373">
        <v>0.16998636751455698</v>
      </c>
    </row>
    <row r="1007" spans="11:11">
      <c r="K1007" s="373">
        <v>0.21791364486237774</v>
      </c>
    </row>
    <row r="1008" spans="11:11">
      <c r="K1008" s="373">
        <v>0.51228637722379888</v>
      </c>
    </row>
    <row r="1009" spans="11:11">
      <c r="K1009" s="373">
        <v>0.11060697151950061</v>
      </c>
    </row>
    <row r="1010" spans="11:11">
      <c r="K1010" s="373">
        <v>0.45266428539858539</v>
      </c>
    </row>
    <row r="1011" spans="11:11">
      <c r="K1011" s="373">
        <v>0.10922995984708428</v>
      </c>
    </row>
    <row r="1012" spans="11:11">
      <c r="K1012" s="373">
        <v>0.45251898823495296</v>
      </c>
    </row>
    <row r="1013" spans="11:11">
      <c r="K1013" s="373">
        <v>-3.3022672940728026E-2</v>
      </c>
    </row>
    <row r="1014" spans="11:11">
      <c r="K1014" s="373">
        <v>-0.13625741635644095</v>
      </c>
    </row>
    <row r="1015" spans="11:11">
      <c r="K1015" s="373">
        <v>0.51653428852483652</v>
      </c>
    </row>
    <row r="1016" spans="11:11">
      <c r="K1016" s="373">
        <v>0.18837613590395619</v>
      </c>
    </row>
    <row r="1017" spans="11:11">
      <c r="K1017" s="373">
        <v>0.41003194051355063</v>
      </c>
    </row>
    <row r="1018" spans="11:11">
      <c r="K1018" s="373">
        <v>0.29092510350806355</v>
      </c>
    </row>
    <row r="1019" spans="11:11">
      <c r="K1019" s="373">
        <v>6.0752652460095868E-2</v>
      </c>
    </row>
    <row r="1020" spans="11:11">
      <c r="K1020" s="373">
        <v>0.24038650135629602</v>
      </c>
    </row>
    <row r="1021" spans="11:11">
      <c r="K1021" s="373">
        <v>0.24691675823414316</v>
      </c>
    </row>
    <row r="1022" spans="11:11">
      <c r="K1022" s="373">
        <v>0.46244994188395272</v>
      </c>
    </row>
    <row r="1023" spans="11:11">
      <c r="K1023" s="373">
        <v>-1.2676713832772468E-2</v>
      </c>
    </row>
    <row r="1024" spans="11:11">
      <c r="K1024" s="373">
        <v>0.57154798949417795</v>
      </c>
    </row>
    <row r="1025" spans="11:11">
      <c r="K1025" s="373">
        <v>-0.12104400124430548</v>
      </c>
    </row>
    <row r="1026" spans="11:11">
      <c r="K1026" s="373">
        <v>0.37451094164201537</v>
      </c>
    </row>
    <row r="1027" spans="11:11">
      <c r="K1027" s="373">
        <v>9.1167711668995288E-2</v>
      </c>
    </row>
    <row r="1028" spans="11:11">
      <c r="K1028" s="373">
        <v>7.3666377681584017E-2</v>
      </c>
    </row>
    <row r="1029" spans="11:11">
      <c r="K1029" s="373">
        <v>0.13152637549628965</v>
      </c>
    </row>
    <row r="1030" spans="11:11">
      <c r="K1030" s="373">
        <v>0.39432537415705715</v>
      </c>
    </row>
    <row r="1031" spans="11:11">
      <c r="K1031" s="373">
        <v>0.21127843513973343</v>
      </c>
    </row>
    <row r="1032" spans="11:11">
      <c r="K1032" s="373">
        <v>0.6292676628556948</v>
      </c>
    </row>
    <row r="1033" spans="11:11">
      <c r="K1033" s="373">
        <v>2.4193954116662697E-2</v>
      </c>
    </row>
    <row r="1034" spans="11:11">
      <c r="K1034" s="373">
        <v>0.27967892969361774</v>
      </c>
    </row>
    <row r="1035" spans="11:11">
      <c r="K1035" s="373">
        <v>4.840313428393328E-2</v>
      </c>
    </row>
    <row r="1036" spans="11:11">
      <c r="K1036" s="373">
        <v>3.9148454628561424E-3</v>
      </c>
    </row>
    <row r="1037" spans="11:11">
      <c r="K1037" s="373">
        <v>0.25228966629079208</v>
      </c>
    </row>
    <row r="1038" spans="11:11">
      <c r="K1038" s="373">
        <v>0.40527466674287305</v>
      </c>
    </row>
    <row r="1039" spans="11:11">
      <c r="K1039" s="373">
        <v>0.32405738307975307</v>
      </c>
    </row>
    <row r="1040" spans="11:11">
      <c r="K1040" s="373">
        <v>0.10871152564948816</v>
      </c>
    </row>
    <row r="1041" spans="11:11">
      <c r="K1041" s="373">
        <v>0.21005601767057258</v>
      </c>
    </row>
    <row r="1042" spans="11:11">
      <c r="K1042" s="373">
        <v>0.23048930138701529</v>
      </c>
    </row>
    <row r="1043" spans="11:11">
      <c r="K1043" s="373">
        <v>4.0313840495690201E-2</v>
      </c>
    </row>
    <row r="1044" spans="11:11">
      <c r="K1044" s="373">
        <v>0.32913045362603444</v>
      </c>
    </row>
    <row r="1045" spans="11:11">
      <c r="K1045" s="373">
        <v>0.45027328362129349</v>
      </c>
    </row>
    <row r="1046" spans="11:11">
      <c r="K1046" s="373">
        <v>0.63881072390475424</v>
      </c>
    </row>
    <row r="1047" spans="11:11">
      <c r="K1047" s="373">
        <v>0.37568992231148823</v>
      </c>
    </row>
    <row r="1048" spans="11:11">
      <c r="K1048" s="373">
        <v>0.32504433607096561</v>
      </c>
    </row>
    <row r="1049" spans="11:11">
      <c r="K1049" s="373">
        <v>0.16035959422611867</v>
      </c>
    </row>
    <row r="1050" spans="11:11">
      <c r="K1050" s="373">
        <v>0.5352490802456773</v>
      </c>
    </row>
    <row r="1051" spans="11:11">
      <c r="K1051" s="373">
        <v>0.55561517135325422</v>
      </c>
    </row>
    <row r="1052" spans="11:11">
      <c r="K1052" s="373">
        <v>-9.7331789303890415E-2</v>
      </c>
    </row>
    <row r="1053" spans="11:11">
      <c r="K1053" s="373">
        <v>0.50752365065740568</v>
      </c>
    </row>
    <row r="1054" spans="11:11">
      <c r="K1054" s="373">
        <v>0.43227091732447254</v>
      </c>
    </row>
    <row r="1055" spans="11:11">
      <c r="K1055" s="373">
        <v>0.18321488359016413</v>
      </c>
    </row>
    <row r="1056" spans="11:11">
      <c r="K1056" s="373">
        <v>0.48911744274984237</v>
      </c>
    </row>
    <row r="1057" spans="11:11">
      <c r="K1057" s="373">
        <v>0.46697518465818222</v>
      </c>
    </row>
    <row r="1058" spans="11:11">
      <c r="K1058" s="373">
        <v>0.39616297015367219</v>
      </c>
    </row>
    <row r="1059" spans="11:11">
      <c r="K1059" s="373">
        <v>6.6926556858368569E-2</v>
      </c>
    </row>
    <row r="1060" spans="11:11">
      <c r="K1060" s="373">
        <v>0.36864626626523611</v>
      </c>
    </row>
    <row r="1061" spans="11:11">
      <c r="K1061" s="373">
        <v>0.34110279411633693</v>
      </c>
    </row>
    <row r="1062" spans="11:11">
      <c r="K1062" s="373">
        <v>0.49865693014554369</v>
      </c>
    </row>
    <row r="1063" spans="11:11">
      <c r="K1063" s="373">
        <v>0.40209119013110906</v>
      </c>
    </row>
    <row r="1064" spans="11:11">
      <c r="K1064" s="373">
        <v>0.35844140472281993</v>
      </c>
    </row>
    <row r="1065" spans="11:11">
      <c r="K1065" s="373">
        <v>8.563653236397939E-2</v>
      </c>
    </row>
    <row r="1066" spans="11:11">
      <c r="K1066" s="373">
        <v>-3.1469293982009927E-2</v>
      </c>
    </row>
    <row r="1067" spans="11:11">
      <c r="K1067" s="373">
        <v>7.4844965401279495E-2</v>
      </c>
    </row>
    <row r="1068" spans="11:11">
      <c r="K1068" s="373">
        <v>0.74946560118163652</v>
      </c>
    </row>
    <row r="1069" spans="11:11">
      <c r="K1069" s="373">
        <v>0.24085252037020899</v>
      </c>
    </row>
    <row r="1070" spans="11:11">
      <c r="K1070" s="373">
        <v>0.27151754460970001</v>
      </c>
    </row>
    <row r="1071" spans="11:11">
      <c r="K1071" s="373">
        <v>-8.4125984173175072E-2</v>
      </c>
    </row>
    <row r="1072" spans="11:11">
      <c r="K1072" s="373">
        <v>0.53645193330339902</v>
      </c>
    </row>
    <row r="1073" spans="11:11">
      <c r="K1073" s="373">
        <v>0.13238067929342301</v>
      </c>
    </row>
    <row r="1074" spans="11:11">
      <c r="K1074" s="373">
        <v>0.18632496952653721</v>
      </c>
    </row>
    <row r="1075" spans="11:11">
      <c r="K1075" s="373">
        <v>0.35063617933856883</v>
      </c>
    </row>
    <row r="1076" spans="11:11">
      <c r="K1076" s="373">
        <v>0.29427477820082948</v>
      </c>
    </row>
    <row r="1077" spans="11:11">
      <c r="K1077" s="373">
        <v>-2.6764328024995176E-3</v>
      </c>
    </row>
    <row r="1078" spans="11:11">
      <c r="K1078" s="373">
        <v>-9.5225206506912796E-2</v>
      </c>
    </row>
    <row r="1079" spans="11:11">
      <c r="K1079" s="373">
        <v>0.41446376573140742</v>
      </c>
    </row>
    <row r="1080" spans="11:11">
      <c r="K1080" s="373">
        <v>0.20026416259837898</v>
      </c>
    </row>
    <row r="1081" spans="11:11">
      <c r="K1081" s="373">
        <v>0.28585326406467293</v>
      </c>
    </row>
    <row r="1082" spans="11:11">
      <c r="K1082" s="373">
        <v>0.40064414484662247</v>
      </c>
    </row>
    <row r="1083" spans="11:11">
      <c r="K1083" s="373">
        <v>0.56899926871709505</v>
      </c>
    </row>
    <row r="1084" spans="11:11">
      <c r="K1084" s="373">
        <v>-2.4241724506578466E-2</v>
      </c>
    </row>
    <row r="1085" spans="11:11">
      <c r="K1085" s="373">
        <v>0.32529258275345185</v>
      </c>
    </row>
    <row r="1086" spans="11:11">
      <c r="K1086" s="373">
        <v>0.3717682543154881</v>
      </c>
    </row>
    <row r="1087" spans="11:11">
      <c r="K1087" s="373">
        <v>0.36639444942647525</v>
      </c>
    </row>
    <row r="1088" spans="11:11">
      <c r="K1088" s="373">
        <v>0.11582492878944994</v>
      </c>
    </row>
    <row r="1089" spans="11:11">
      <c r="K1089" s="373">
        <v>0.48035940721030923</v>
      </c>
    </row>
    <row r="1090" spans="11:11">
      <c r="K1090" s="373">
        <v>0.13048598187941152</v>
      </c>
    </row>
    <row r="1091" spans="11:11">
      <c r="K1091" s="373">
        <v>0.2677306336067331</v>
      </c>
    </row>
    <row r="1092" spans="11:11">
      <c r="K1092" s="373">
        <v>-0.10396407630074889</v>
      </c>
    </row>
    <row r="1093" spans="11:11">
      <c r="K1093" s="373">
        <v>0.15705495405185799</v>
      </c>
    </row>
    <row r="1094" spans="11:11">
      <c r="K1094" s="373">
        <v>0.23982262185627379</v>
      </c>
    </row>
    <row r="1095" spans="11:11">
      <c r="K1095" s="373">
        <v>0.25140879732123289</v>
      </c>
    </row>
    <row r="1096" spans="11:11">
      <c r="K1096" s="373">
        <v>0.13268854396489549</v>
      </c>
    </row>
    <row r="1097" spans="11:11">
      <c r="K1097" s="373">
        <v>0.37636450330226467</v>
      </c>
    </row>
    <row r="1098" spans="11:11">
      <c r="K1098" s="373">
        <v>0.43758919527832218</v>
      </c>
    </row>
    <row r="1099" spans="11:11">
      <c r="K1099" s="373">
        <v>-0.11651523138246744</v>
      </c>
    </row>
    <row r="1100" spans="11:11">
      <c r="K1100" s="373">
        <v>0.27946489595055057</v>
      </c>
    </row>
    <row r="1101" spans="11:11">
      <c r="K1101" s="373">
        <v>0.26617174755340489</v>
      </c>
    </row>
    <row r="1102" spans="11:11">
      <c r="K1102" s="373">
        <v>0.44784654540794833</v>
      </c>
    </row>
    <row r="1103" spans="11:11">
      <c r="K1103" s="373">
        <v>0.49735412813408164</v>
      </c>
    </row>
    <row r="1104" spans="11:11">
      <c r="K1104" s="373">
        <v>0.21378960456414919</v>
      </c>
    </row>
    <row r="1105" spans="11:11">
      <c r="K1105" s="373">
        <v>0.35057418199044244</v>
      </c>
    </row>
    <row r="1106" spans="11:11">
      <c r="K1106" s="373">
        <v>0.27320778567601089</v>
      </c>
    </row>
    <row r="1107" spans="11:11">
      <c r="K1107" s="373">
        <v>0.29889182891096744</v>
      </c>
    </row>
    <row r="1108" spans="11:11">
      <c r="K1108" s="373">
        <v>0.12375205914054077</v>
      </c>
    </row>
    <row r="1109" spans="11:11">
      <c r="K1109" s="373">
        <v>0.25426317095690276</v>
      </c>
    </row>
    <row r="1110" spans="11:11">
      <c r="K1110" s="373">
        <v>-0.17236803710276616</v>
      </c>
    </row>
    <row r="1111" spans="11:11">
      <c r="K1111" s="373">
        <v>3.4191391160180329E-2</v>
      </c>
    </row>
    <row r="1112" spans="11:11">
      <c r="K1112" s="373">
        <v>0.28433266943077795</v>
      </c>
    </row>
    <row r="1113" spans="11:11">
      <c r="K1113" s="373">
        <v>-0.10654301401933475</v>
      </c>
    </row>
    <row r="1114" spans="11:11">
      <c r="K1114" s="373">
        <v>0.18172372566093187</v>
      </c>
    </row>
    <row r="1115" spans="11:11">
      <c r="K1115" s="373">
        <v>0.18687578232240276</v>
      </c>
    </row>
    <row r="1116" spans="11:11">
      <c r="K1116" s="373">
        <v>0.34859227431151796</v>
      </c>
    </row>
    <row r="1117" spans="11:11">
      <c r="K1117" s="373">
        <v>0.43722268525024099</v>
      </c>
    </row>
    <row r="1118" spans="11:11">
      <c r="K1118" s="373">
        <v>0.28490051191022125</v>
      </c>
    </row>
    <row r="1119" spans="11:11">
      <c r="K1119" s="373">
        <v>0.16395977469150957</v>
      </c>
    </row>
    <row r="1120" spans="11:11">
      <c r="K1120" s="373">
        <v>8.695235068646423E-2</v>
      </c>
    </row>
    <row r="1121" spans="11:11">
      <c r="K1121" s="373">
        <v>5.1075102481649814E-2</v>
      </c>
    </row>
    <row r="1122" spans="11:11">
      <c r="K1122" s="373">
        <v>5.6871464909978409E-2</v>
      </c>
    </row>
    <row r="1123" spans="11:11">
      <c r="K1123" s="373">
        <v>-6.9442730479539194E-2</v>
      </c>
    </row>
    <row r="1124" spans="11:11">
      <c r="K1124" s="373">
        <v>7.6772645217287216E-2</v>
      </c>
    </row>
    <row r="1125" spans="11:11">
      <c r="K1125" s="373">
        <v>0.64096007206853201</v>
      </c>
    </row>
    <row r="1126" spans="11:11">
      <c r="K1126" s="373">
        <v>0.34434321947972801</v>
      </c>
    </row>
    <row r="1127" spans="11:11">
      <c r="K1127" s="373">
        <v>8.4917645408292497E-2</v>
      </c>
    </row>
    <row r="1128" spans="11:11">
      <c r="K1128" s="373">
        <v>0.42097182431131297</v>
      </c>
    </row>
    <row r="1129" spans="11:11">
      <c r="K1129" s="373">
        <v>0.15734989044331549</v>
      </c>
    </row>
    <row r="1130" spans="11:11">
      <c r="K1130" s="373">
        <v>0.39120950674834853</v>
      </c>
    </row>
    <row r="1131" spans="11:11">
      <c r="K1131" s="373">
        <v>0.18452428172442326</v>
      </c>
    </row>
    <row r="1132" spans="11:11">
      <c r="K1132" s="373">
        <v>0.4832026275546244</v>
      </c>
    </row>
    <row r="1133" spans="11:11">
      <c r="K1133" s="373">
        <v>0.36061765799345369</v>
      </c>
    </row>
    <row r="1134" spans="11:11">
      <c r="K1134" s="373">
        <v>-0.25399718077625499</v>
      </c>
    </row>
    <row r="1135" spans="11:11">
      <c r="K1135" s="373">
        <v>8.6268330779916802E-2</v>
      </c>
    </row>
    <row r="1136" spans="11:11">
      <c r="K1136" s="373">
        <v>-8.051387559378409E-2</v>
      </c>
    </row>
    <row r="1137" spans="11:11">
      <c r="K1137" s="373">
        <v>0.34706631550709033</v>
      </c>
    </row>
    <row r="1138" spans="11:11">
      <c r="K1138" s="373">
        <v>0.20658905472331668</v>
      </c>
    </row>
    <row r="1139" spans="11:11">
      <c r="K1139" s="373">
        <v>-0.12050864635363134</v>
      </c>
    </row>
    <row r="1140" spans="11:11">
      <c r="K1140" s="373">
        <v>0.1377589518704434</v>
      </c>
    </row>
    <row r="1141" spans="11:11">
      <c r="K1141" s="373">
        <v>0.18041331814345996</v>
      </c>
    </row>
    <row r="1142" spans="11:11">
      <c r="K1142" s="373">
        <v>0.47363486339126437</v>
      </c>
    </row>
    <row r="1143" spans="11:11">
      <c r="K1143" s="373">
        <v>0.33016226824833783</v>
      </c>
    </row>
    <row r="1144" spans="11:11">
      <c r="K1144" s="373">
        <v>0.53678317893925498</v>
      </c>
    </row>
    <row r="1145" spans="11:11">
      <c r="K1145" s="373">
        <v>0.46498330394436915</v>
      </c>
    </row>
    <row r="1146" spans="11:11">
      <c r="K1146" s="373">
        <v>0.4467990226940437</v>
      </c>
    </row>
    <row r="1147" spans="11:11">
      <c r="K1147" s="373">
        <v>0.33777774225965018</v>
      </c>
    </row>
    <row r="1148" spans="11:11">
      <c r="K1148" s="373">
        <v>0.12221710032844113</v>
      </c>
    </row>
    <row r="1149" spans="11:11">
      <c r="K1149" s="373">
        <v>0.2383762504652005</v>
      </c>
    </row>
    <row r="1150" spans="11:11">
      <c r="K1150" s="373">
        <v>7.5247172940088092E-2</v>
      </c>
    </row>
    <row r="1151" spans="11:11">
      <c r="K1151" s="373">
        <v>0.45317156956249716</v>
      </c>
    </row>
    <row r="1152" spans="11:11">
      <c r="K1152" s="373">
        <v>0.26707598481080308</v>
      </c>
    </row>
    <row r="1153" spans="11:11">
      <c r="K1153" s="373">
        <v>4.0926248104578011E-2</v>
      </c>
    </row>
    <row r="1154" spans="11:11">
      <c r="K1154" s="373">
        <v>0.39949650214802945</v>
      </c>
    </row>
    <row r="1155" spans="11:11">
      <c r="K1155" s="373">
        <v>8.2495036291038382E-2</v>
      </c>
    </row>
    <row r="1156" spans="11:11">
      <c r="K1156" s="373">
        <v>0.42905230070155498</v>
      </c>
    </row>
    <row r="1157" spans="11:11">
      <c r="K1157" s="373">
        <v>0.2971148763234388</v>
      </c>
    </row>
    <row r="1158" spans="11:11">
      <c r="K1158" s="373">
        <v>0.2058957105861019</v>
      </c>
    </row>
    <row r="1159" spans="11:11">
      <c r="K1159" s="373">
        <v>0.38427507603914224</v>
      </c>
    </row>
    <row r="1160" spans="11:11">
      <c r="K1160" s="373">
        <v>4.6681783185833492E-2</v>
      </c>
    </row>
    <row r="1161" spans="11:11">
      <c r="K1161" s="373">
        <v>5.8009749745383754E-2</v>
      </c>
    </row>
    <row r="1162" spans="11:11">
      <c r="K1162" s="373">
        <v>-6.2292443404716846E-2</v>
      </c>
    </row>
    <row r="1163" spans="11:11">
      <c r="K1163" s="373">
        <v>0.19285219096985662</v>
      </c>
    </row>
    <row r="1164" spans="11:11">
      <c r="K1164" s="373">
        <v>0.36104537440553996</v>
      </c>
    </row>
    <row r="1165" spans="11:11">
      <c r="K1165" s="373">
        <v>0.21991845315262237</v>
      </c>
    </row>
    <row r="1166" spans="11:11">
      <c r="K1166" s="373">
        <v>0.15682582929083688</v>
      </c>
    </row>
    <row r="1167" spans="11:11">
      <c r="K1167" s="373">
        <v>-2.4357707229345937E-2</v>
      </c>
    </row>
    <row r="1168" spans="11:11">
      <c r="K1168" s="373">
        <v>-0.1644535678856387</v>
      </c>
    </row>
    <row r="1169" spans="11:11">
      <c r="K1169" s="373">
        <v>0.33298163719998231</v>
      </c>
    </row>
    <row r="1170" spans="11:11">
      <c r="K1170" s="373">
        <v>0.45862171322568268</v>
      </c>
    </row>
    <row r="1171" spans="11:11">
      <c r="K1171" s="373">
        <v>0.13615777409963603</v>
      </c>
    </row>
    <row r="1172" spans="11:11">
      <c r="K1172" s="373">
        <v>-3.6096677598708826E-2</v>
      </c>
    </row>
    <row r="1173" spans="11:11">
      <c r="K1173" s="373">
        <v>0.11802446710840564</v>
      </c>
    </row>
    <row r="1174" spans="11:11">
      <c r="K1174" s="373">
        <v>-1.0175252653600309E-3</v>
      </c>
    </row>
    <row r="1175" spans="11:11">
      <c r="K1175" s="373">
        <v>0.17191078673069371</v>
      </c>
    </row>
    <row r="1176" spans="11:11">
      <c r="K1176" s="373">
        <v>-0.24705574374363237</v>
      </c>
    </row>
    <row r="1177" spans="11:11">
      <c r="K1177" s="373">
        <v>0.47680848221185612</v>
      </c>
    </row>
    <row r="1178" spans="11:11">
      <c r="K1178" s="373">
        <v>0.48151862207729956</v>
      </c>
    </row>
    <row r="1179" spans="11:11">
      <c r="K1179" s="373">
        <v>6.1866367112758169E-2</v>
      </c>
    </row>
    <row r="1180" spans="11:11">
      <c r="K1180" s="373">
        <v>0.58022619310481649</v>
      </c>
    </row>
    <row r="1181" spans="11:11">
      <c r="K1181" s="373">
        <v>0.31972680982485358</v>
      </c>
    </row>
    <row r="1182" spans="11:11">
      <c r="K1182" s="373">
        <v>0.26365537980390186</v>
      </c>
    </row>
    <row r="1183" spans="11:11">
      <c r="K1183" s="373">
        <v>0.29739555398175854</v>
      </c>
    </row>
    <row r="1184" spans="11:11">
      <c r="K1184" s="373">
        <v>0.5811999682828084</v>
      </c>
    </row>
    <row r="1185" spans="11:11">
      <c r="K1185" s="373">
        <v>0.11146828642734019</v>
      </c>
    </row>
    <row r="1186" spans="11:11">
      <c r="K1186" s="373">
        <v>0.51750467114384291</v>
      </c>
    </row>
    <row r="1187" spans="11:11">
      <c r="K1187" s="373">
        <v>0.24256922363578504</v>
      </c>
    </row>
    <row r="1188" spans="11:11">
      <c r="K1188" s="373">
        <v>0.24684017025064664</v>
      </c>
    </row>
    <row r="1189" spans="11:11">
      <c r="K1189" s="373">
        <v>0.13023160436586467</v>
      </c>
    </row>
    <row r="1190" spans="11:11">
      <c r="K1190" s="373">
        <v>0.10652077931550208</v>
      </c>
    </row>
    <row r="1191" spans="11:11">
      <c r="K1191" s="373">
        <v>0.38338129669204601</v>
      </c>
    </row>
    <row r="1192" spans="11:11">
      <c r="K1192" s="373">
        <v>0.72706345328150013</v>
      </c>
    </row>
    <row r="1193" spans="11:11">
      <c r="K1193" s="373">
        <v>0.39311262311293094</v>
      </c>
    </row>
    <row r="1194" spans="11:11">
      <c r="K1194" s="373">
        <v>0.39693325991276573</v>
      </c>
    </row>
    <row r="1195" spans="11:11">
      <c r="K1195" s="373">
        <v>0.51145349893412484</v>
      </c>
    </row>
    <row r="1196" spans="11:11">
      <c r="K1196" s="373">
        <v>0.42413661434459393</v>
      </c>
    </row>
    <row r="1197" spans="11:11">
      <c r="K1197" s="373">
        <v>-1.5169153007300151E-2</v>
      </c>
    </row>
    <row r="1198" spans="11:11">
      <c r="K1198" s="373">
        <v>0.17304397772493441</v>
      </c>
    </row>
    <row r="1199" spans="11:11">
      <c r="K1199" s="373">
        <v>0.22184732488495618</v>
      </c>
    </row>
    <row r="1200" spans="11:11">
      <c r="K1200" s="373">
        <v>-6.2667388943072666E-2</v>
      </c>
    </row>
    <row r="1201" spans="11:11">
      <c r="K1201" s="373">
        <v>0.37256759850991572</v>
      </c>
    </row>
    <row r="1202" spans="11:11">
      <c r="K1202" s="373">
        <v>0.41616755778416015</v>
      </c>
    </row>
    <row r="1203" spans="11:11">
      <c r="K1203" s="373">
        <v>0.34041874418370721</v>
      </c>
    </row>
    <row r="1204" spans="11:11">
      <c r="K1204" s="373">
        <v>0.41475474724346384</v>
      </c>
    </row>
    <row r="1205" spans="11:11">
      <c r="K1205" s="373">
        <v>0.4507267630721199</v>
      </c>
    </row>
    <row r="1206" spans="11:11">
      <c r="K1206" s="373">
        <v>2.291971586451691E-2</v>
      </c>
    </row>
    <row r="1207" spans="11:11">
      <c r="K1207" s="373">
        <v>0.14776947980552491</v>
      </c>
    </row>
    <row r="1208" spans="11:11">
      <c r="K1208" s="373">
        <v>0.25844066150342626</v>
      </c>
    </row>
    <row r="1209" spans="11:11">
      <c r="K1209" s="373">
        <v>0.5155771374432192</v>
      </c>
    </row>
    <row r="1210" spans="11:11">
      <c r="K1210" s="373">
        <v>-0.13175357516865349</v>
      </c>
    </row>
    <row r="1211" spans="11:11">
      <c r="K1211" s="373">
        <v>4.9978746798250206E-2</v>
      </c>
    </row>
    <row r="1212" spans="11:11">
      <c r="K1212" s="373">
        <v>0.42187079561954066</v>
      </c>
    </row>
    <row r="1213" spans="11:11">
      <c r="K1213" s="373">
        <v>0.22460639301616547</v>
      </c>
    </row>
    <row r="1214" spans="11:11">
      <c r="K1214" s="373">
        <v>9.8319067068164401E-3</v>
      </c>
    </row>
    <row r="1215" spans="11:11">
      <c r="K1215" s="373">
        <v>9.6446771061159398E-2</v>
      </c>
    </row>
    <row r="1216" spans="11:11">
      <c r="K1216" s="373">
        <v>0.20392267285918542</v>
      </c>
    </row>
    <row r="1217" spans="11:11">
      <c r="K1217" s="373">
        <v>0.4640058791065711</v>
      </c>
    </row>
    <row r="1218" spans="11:11">
      <c r="K1218" s="373">
        <v>0.40509207035428729</v>
      </c>
    </row>
    <row r="1219" spans="11:11">
      <c r="K1219" s="373">
        <v>-4.6596635559719157E-2</v>
      </c>
    </row>
    <row r="1220" spans="11:11">
      <c r="K1220" s="373">
        <v>7.0276304306284398E-2</v>
      </c>
    </row>
    <row r="1221" spans="11:11">
      <c r="K1221" s="373">
        <v>0.21794210911119571</v>
      </c>
    </row>
    <row r="1222" spans="11:11">
      <c r="K1222" s="373">
        <v>0.49224842454454132</v>
      </c>
    </row>
    <row r="1223" spans="11:11">
      <c r="K1223" s="373">
        <v>-0.24656815897498185</v>
      </c>
    </row>
    <row r="1224" spans="11:11">
      <c r="K1224" s="373">
        <v>0.55209441884758825</v>
      </c>
    </row>
    <row r="1225" spans="11:11">
      <c r="K1225" s="373">
        <v>0.40510801368103166</v>
      </c>
    </row>
    <row r="1226" spans="11:11">
      <c r="K1226" s="373">
        <v>0.19981188754346069</v>
      </c>
    </row>
    <row r="1227" spans="11:11">
      <c r="K1227" s="373">
        <v>0.20917254130747254</v>
      </c>
    </row>
    <row r="1228" spans="11:11">
      <c r="K1228" s="373">
        <v>0.27171983054963489</v>
      </c>
    </row>
    <row r="1229" spans="11:11">
      <c r="K1229" s="373">
        <v>0.28537633544246432</v>
      </c>
    </row>
    <row r="1230" spans="11:11">
      <c r="K1230" s="373">
        <v>9.9410964269649016E-2</v>
      </c>
    </row>
    <row r="1231" spans="11:11">
      <c r="K1231" s="373">
        <v>0.30855949899391444</v>
      </c>
    </row>
    <row r="1232" spans="11:11">
      <c r="K1232" s="373">
        <v>0.27012161581549821</v>
      </c>
    </row>
    <row r="1233" spans="11:11">
      <c r="K1233" s="373">
        <v>8.5301875425048301E-2</v>
      </c>
    </row>
    <row r="1234" spans="11:11">
      <c r="K1234" s="373">
        <v>0.540754189078825</v>
      </c>
    </row>
    <row r="1235" spans="11:11">
      <c r="K1235" s="373">
        <v>0.19703677044467982</v>
      </c>
    </row>
    <row r="1236" spans="11:11">
      <c r="K1236" s="373">
        <v>0.23443777827463652</v>
      </c>
    </row>
    <row r="1237" spans="11:11">
      <c r="K1237" s="373">
        <v>0.38221678874362053</v>
      </c>
    </row>
    <row r="1238" spans="11:11">
      <c r="K1238" s="373">
        <v>0.2463257398931662</v>
      </c>
    </row>
    <row r="1239" spans="11:11">
      <c r="K1239" s="373">
        <v>0.23073169753290856</v>
      </c>
    </row>
    <row r="1240" spans="11:11">
      <c r="K1240" s="373">
        <v>0.25025970659763064</v>
      </c>
    </row>
    <row r="1241" spans="11:11">
      <c r="K1241" s="373">
        <v>-9.7681488633256985E-2</v>
      </c>
    </row>
    <row r="1242" spans="11:11">
      <c r="K1242" s="373">
        <v>0.4319962589016495</v>
      </c>
    </row>
    <row r="1243" spans="11:11">
      <c r="K1243" s="373">
        <v>0.16238278811957496</v>
      </c>
    </row>
    <row r="1244" spans="11:11">
      <c r="K1244" s="373">
        <v>0.19107905629587218</v>
      </c>
    </row>
    <row r="1245" spans="11:11">
      <c r="K1245" s="373">
        <v>0.36000800161227486</v>
      </c>
    </row>
    <row r="1246" spans="11:11">
      <c r="K1246" s="373">
        <v>1.9677969542349905E-2</v>
      </c>
    </row>
    <row r="1247" spans="11:11">
      <c r="K1247" s="373">
        <v>5.9203653639207543E-2</v>
      </c>
    </row>
    <row r="1248" spans="11:11">
      <c r="K1248" s="373">
        <v>4.3332984470639602E-2</v>
      </c>
    </row>
    <row r="1249" spans="11:11">
      <c r="K1249" s="373">
        <v>0.14370513748079694</v>
      </c>
    </row>
    <row r="1250" spans="11:11">
      <c r="K1250" s="373">
        <v>0.13985133670397087</v>
      </c>
    </row>
    <row r="1251" spans="11:11">
      <c r="K1251" s="373">
        <v>0.29864982534101525</v>
      </c>
    </row>
    <row r="1252" spans="11:11">
      <c r="K1252" s="373">
        <v>6.5201234303156719E-2</v>
      </c>
    </row>
    <row r="1253" spans="11:11">
      <c r="K1253" s="373">
        <v>0.23088446284607755</v>
      </c>
    </row>
    <row r="1254" spans="11:11">
      <c r="K1254" s="373">
        <v>0.28512777895178076</v>
      </c>
    </row>
    <row r="1255" spans="11:11">
      <c r="K1255" s="373">
        <v>0.21102396292505921</v>
      </c>
    </row>
    <row r="1256" spans="11:11">
      <c r="K1256" s="373">
        <v>-0.16172195540868273</v>
      </c>
    </row>
    <row r="1257" spans="11:11">
      <c r="K1257" s="373">
        <v>0.22752656020321238</v>
      </c>
    </row>
    <row r="1258" spans="11:11">
      <c r="K1258" s="373">
        <v>0.16975587164217432</v>
      </c>
    </row>
    <row r="1259" spans="11:11">
      <c r="K1259" s="373">
        <v>0.1323579552272689</v>
      </c>
    </row>
    <row r="1260" spans="11:11">
      <c r="K1260" s="373">
        <v>0.44288740067777477</v>
      </c>
    </row>
    <row r="1261" spans="11:11">
      <c r="K1261" s="373">
        <v>0.42805825436874656</v>
      </c>
    </row>
    <row r="1262" spans="11:11">
      <c r="K1262" s="373">
        <v>0.15334348821308352</v>
      </c>
    </row>
    <row r="1263" spans="11:11">
      <c r="K1263" s="373">
        <v>0.54132040352351685</v>
      </c>
    </row>
    <row r="1264" spans="11:11">
      <c r="K1264" s="373">
        <v>0.35053795352019246</v>
      </c>
    </row>
    <row r="1265" spans="11:11">
      <c r="K1265" s="373">
        <v>-0.17379028745817593</v>
      </c>
    </row>
    <row r="1266" spans="11:11">
      <c r="K1266" s="373">
        <v>0.38232549795707493</v>
      </c>
    </row>
    <row r="1267" spans="11:11">
      <c r="K1267" s="373">
        <v>0.30656093770214121</v>
      </c>
    </row>
    <row r="1268" spans="11:11">
      <c r="K1268" s="373">
        <v>9.6302670738377394E-2</v>
      </c>
    </row>
    <row r="1269" spans="11:11">
      <c r="K1269" s="373">
        <v>0.22721035411850465</v>
      </c>
    </row>
    <row r="1270" spans="11:11">
      <c r="K1270" s="373">
        <v>0.3121446728210755</v>
      </c>
    </row>
    <row r="1271" spans="11:11">
      <c r="K1271" s="373">
        <v>0.268564205891626</v>
      </c>
    </row>
    <row r="1272" spans="11:11">
      <c r="K1272" s="373">
        <v>0.19492587917543958</v>
      </c>
    </row>
    <row r="1273" spans="11:11">
      <c r="K1273" s="373">
        <v>0.22580112007814024</v>
      </c>
    </row>
    <row r="1274" spans="11:11">
      <c r="K1274" s="373">
        <v>0.35994007745160106</v>
      </c>
    </row>
    <row r="1275" spans="11:11">
      <c r="K1275" s="373">
        <v>9.3307540681062839E-2</v>
      </c>
    </row>
    <row r="1276" spans="11:11">
      <c r="K1276" s="373">
        <v>0.58394637042280229</v>
      </c>
    </row>
    <row r="1277" spans="11:11">
      <c r="K1277" s="373">
        <v>-8.1984109261674099E-2</v>
      </c>
    </row>
    <row r="1278" spans="11:11">
      <c r="K1278" s="373">
        <v>0.12870173989794931</v>
      </c>
    </row>
    <row r="1279" spans="11:11">
      <c r="K1279" s="373">
        <v>0.3922817741416893</v>
      </c>
    </row>
    <row r="1280" spans="11:11">
      <c r="K1280" s="373">
        <v>0.51723515062997816</v>
      </c>
    </row>
    <row r="1281" spans="11:11">
      <c r="K1281" s="373">
        <v>0.33728726201143711</v>
      </c>
    </row>
    <row r="1282" spans="11:11">
      <c r="K1282" s="373">
        <v>0.3265498811952281</v>
      </c>
    </row>
    <row r="1283" spans="11:11">
      <c r="K1283" s="373">
        <v>0.21153639617232822</v>
      </c>
    </row>
    <row r="1284" spans="11:11">
      <c r="K1284" s="373">
        <v>0.33414812093586232</v>
      </c>
    </row>
    <row r="1285" spans="11:11">
      <c r="K1285" s="373">
        <v>-9.1635315732794376E-2</v>
      </c>
    </row>
    <row r="1286" spans="11:11">
      <c r="K1286" s="373">
        <v>4.4158381434843852E-2</v>
      </c>
    </row>
    <row r="1287" spans="11:11">
      <c r="K1287" s="373">
        <v>0.28879287764700368</v>
      </c>
    </row>
    <row r="1288" spans="11:11">
      <c r="K1288" s="373">
        <v>0.24396511637450113</v>
      </c>
    </row>
    <row r="1289" spans="11:11">
      <c r="K1289" s="373">
        <v>0.5964325654718392</v>
      </c>
    </row>
    <row r="1290" spans="11:11">
      <c r="K1290" s="373">
        <v>-0.10667130832870508</v>
      </c>
    </row>
    <row r="1291" spans="11:11">
      <c r="K1291" s="373">
        <v>-5.4169326907718918E-2</v>
      </c>
    </row>
    <row r="1292" spans="11:11">
      <c r="K1292" s="373">
        <v>0.44286012232944616</v>
      </c>
    </row>
    <row r="1293" spans="11:11">
      <c r="K1293" s="373">
        <v>0.43104011734035685</v>
      </c>
    </row>
    <row r="1294" spans="11:11">
      <c r="K1294" s="373">
        <v>-9.9219776526753178E-2</v>
      </c>
    </row>
    <row r="1295" spans="11:11">
      <c r="K1295" s="373">
        <v>0.15737490867692117</v>
      </c>
    </row>
    <row r="1296" spans="11:11">
      <c r="K1296" s="373">
        <v>0.48307586218021337</v>
      </c>
    </row>
    <row r="1297" spans="11:11">
      <c r="K1297" s="373">
        <v>-0.28526493875800885</v>
      </c>
    </row>
    <row r="1298" spans="11:11">
      <c r="K1298" s="373">
        <v>0.19645816727906729</v>
      </c>
    </row>
    <row r="1299" spans="11:11">
      <c r="K1299" s="373">
        <v>0.17844450084752128</v>
      </c>
    </row>
    <row r="1300" spans="11:11">
      <c r="K1300" s="373">
        <v>0.52605891839039676</v>
      </c>
    </row>
    <row r="1301" spans="11:11">
      <c r="K1301" s="373">
        <v>5.487186625429108E-2</v>
      </c>
    </row>
    <row r="1302" spans="11:11">
      <c r="K1302" s="373">
        <v>0.31002793645692117</v>
      </c>
    </row>
    <row r="1303" spans="11:11">
      <c r="K1303" s="373">
        <v>7.4574814892622854E-2</v>
      </c>
    </row>
    <row r="1304" spans="11:11">
      <c r="K1304" s="373">
        <v>0.32810323039518829</v>
      </c>
    </row>
    <row r="1305" spans="11:11">
      <c r="K1305" s="373">
        <v>3.3637321324677449E-2</v>
      </c>
    </row>
    <row r="1306" spans="11:11">
      <c r="K1306" s="373">
        <v>0.26655013370970715</v>
      </c>
    </row>
    <row r="1307" spans="11:11">
      <c r="K1307" s="373">
        <v>0.11738590765479939</v>
      </c>
    </row>
    <row r="1308" spans="11:11">
      <c r="K1308" s="373">
        <v>0.47258604239495061</v>
      </c>
    </row>
    <row r="1309" spans="11:11">
      <c r="K1309" s="373">
        <v>0.1237447795813007</v>
      </c>
    </row>
    <row r="1310" spans="11:11">
      <c r="K1310" s="373">
        <v>0.10702544064636577</v>
      </c>
    </row>
    <row r="1311" spans="11:11">
      <c r="K1311" s="373">
        <v>0.27937057702002521</v>
      </c>
    </row>
    <row r="1312" spans="11:11">
      <c r="K1312" s="373">
        <v>-5.502057995162779E-2</v>
      </c>
    </row>
    <row r="1313" spans="11:11">
      <c r="K1313" s="373">
        <v>0.10705255217216592</v>
      </c>
    </row>
    <row r="1314" spans="11:11">
      <c r="K1314" s="373">
        <v>0.38005611947255424</v>
      </c>
    </row>
    <row r="1315" spans="11:11">
      <c r="K1315" s="373">
        <v>0.11208519512430848</v>
      </c>
    </row>
    <row r="1316" spans="11:11">
      <c r="K1316" s="373">
        <v>0.528878884775698</v>
      </c>
    </row>
    <row r="1317" spans="11:11">
      <c r="K1317" s="373">
        <v>0.30487418691701818</v>
      </c>
    </row>
    <row r="1318" spans="11:11">
      <c r="K1318" s="373">
        <v>0.10150433874633791</v>
      </c>
    </row>
    <row r="1319" spans="11:11">
      <c r="K1319" s="373">
        <v>-0.17196912942929277</v>
      </c>
    </row>
    <row r="1320" spans="11:11">
      <c r="K1320" s="373">
        <v>7.6427529803335004E-2</v>
      </c>
    </row>
    <row r="1321" spans="11:11">
      <c r="K1321" s="373">
        <v>0.40217466351033448</v>
      </c>
    </row>
    <row r="1322" spans="11:11">
      <c r="K1322" s="373">
        <v>0.32439892052225683</v>
      </c>
    </row>
    <row r="1323" spans="11:11">
      <c r="K1323" s="373">
        <v>0.44100886717643228</v>
      </c>
    </row>
    <row r="1324" spans="11:11">
      <c r="K1324" s="373">
        <v>0.16510789758991473</v>
      </c>
    </row>
    <row r="1325" spans="11:11">
      <c r="K1325" s="373">
        <v>-6.6234020380165237E-2</v>
      </c>
    </row>
    <row r="1326" spans="11:11">
      <c r="K1326" s="373">
        <v>0.49311101187081463</v>
      </c>
    </row>
    <row r="1327" spans="11:11">
      <c r="K1327" s="373">
        <v>0.34833417202454964</v>
      </c>
    </row>
    <row r="1328" spans="11:11">
      <c r="K1328" s="373">
        <v>0.19801419851418856</v>
      </c>
    </row>
    <row r="1329" spans="11:11">
      <c r="K1329" s="373">
        <v>0.34279024011081782</v>
      </c>
    </row>
    <row r="1330" spans="11:11">
      <c r="K1330" s="373">
        <v>0.36178645513331831</v>
      </c>
    </row>
    <row r="1331" spans="11:11">
      <c r="K1331" s="373">
        <v>0.46863267637404005</v>
      </c>
    </row>
    <row r="1332" spans="11:11">
      <c r="K1332" s="373">
        <v>0.17546612283443341</v>
      </c>
    </row>
    <row r="1333" spans="11:11">
      <c r="K1333" s="373">
        <v>0.32565211368936686</v>
      </c>
    </row>
    <row r="1334" spans="11:11">
      <c r="K1334" s="373">
        <v>0.32083367532553497</v>
      </c>
    </row>
    <row r="1335" spans="11:11">
      <c r="K1335" s="373">
        <v>0.2891021910995355</v>
      </c>
    </row>
    <row r="1336" spans="11:11">
      <c r="K1336" s="373">
        <v>-7.0276885675999656E-2</v>
      </c>
    </row>
    <row r="1337" spans="11:11">
      <c r="K1337" s="373">
        <v>0.2259199177198512</v>
      </c>
    </row>
    <row r="1338" spans="11:11">
      <c r="K1338" s="373">
        <v>0.28193988939974246</v>
      </c>
    </row>
    <row r="1339" spans="11:11">
      <c r="K1339" s="373">
        <v>0.24758072662022501</v>
      </c>
    </row>
    <row r="1340" spans="11:11">
      <c r="K1340" s="373">
        <v>-6.8443352390858858E-2</v>
      </c>
    </row>
    <row r="1341" spans="11:11">
      <c r="K1341" s="373">
        <v>0.51844381412377061</v>
      </c>
    </row>
    <row r="1342" spans="11:11">
      <c r="K1342" s="373">
        <v>0.12611532429702987</v>
      </c>
    </row>
    <row r="1343" spans="11:11">
      <c r="K1343" s="373">
        <v>0.25279151551769097</v>
      </c>
    </row>
    <row r="1344" spans="11:11">
      <c r="K1344" s="373">
        <v>-0.29469982566689334</v>
      </c>
    </row>
    <row r="1345" spans="11:11">
      <c r="K1345" s="373">
        <v>0.16643093559125322</v>
      </c>
    </row>
    <row r="1346" spans="11:11">
      <c r="K1346" s="373">
        <v>0.64777456749780393</v>
      </c>
    </row>
    <row r="1347" spans="11:11">
      <c r="K1347" s="373">
        <v>0.34084673028404811</v>
      </c>
    </row>
    <row r="1348" spans="11:11">
      <c r="K1348" s="373">
        <v>0.25348149607318193</v>
      </c>
    </row>
    <row r="1349" spans="11:11">
      <c r="K1349" s="373">
        <v>0.26402123796465227</v>
      </c>
    </row>
    <row r="1350" spans="11:11">
      <c r="K1350" s="373">
        <v>-4.2356669619074028E-2</v>
      </c>
    </row>
    <row r="1351" spans="11:11">
      <c r="K1351" s="373">
        <v>2.9956590260090898E-2</v>
      </c>
    </row>
    <row r="1352" spans="11:11">
      <c r="K1352" s="373">
        <v>0.44106475878314022</v>
      </c>
    </row>
    <row r="1353" spans="11:11">
      <c r="K1353" s="373">
        <v>0.24721684409845768</v>
      </c>
    </row>
    <row r="1354" spans="11:11">
      <c r="K1354" s="373">
        <v>-0.18475445353097852</v>
      </c>
    </row>
    <row r="1355" spans="11:11">
      <c r="K1355" s="373">
        <v>0.2157870067018226</v>
      </c>
    </row>
    <row r="1356" spans="11:11">
      <c r="K1356" s="373">
        <v>0.22673274278538491</v>
      </c>
    </row>
    <row r="1357" spans="11:11">
      <c r="K1357" s="373">
        <v>0.16622673797459653</v>
      </c>
    </row>
    <row r="1358" spans="11:11">
      <c r="K1358" s="373">
        <v>0.30814499895619618</v>
      </c>
    </row>
    <row r="1359" spans="11:11">
      <c r="K1359" s="373">
        <v>0.36443914928680887</v>
      </c>
    </row>
    <row r="1360" spans="11:11">
      <c r="K1360" s="373">
        <v>0.45181407276215335</v>
      </c>
    </row>
    <row r="1361" spans="11:11">
      <c r="K1361" s="373">
        <v>0.27513296465139003</v>
      </c>
    </row>
    <row r="1362" spans="11:11">
      <c r="K1362" s="373">
        <v>0.36211586749845193</v>
      </c>
    </row>
    <row r="1363" spans="11:11">
      <c r="K1363" s="373">
        <v>0.37258009207085352</v>
      </c>
    </row>
    <row r="1364" spans="11:11">
      <c r="K1364" s="373">
        <v>0.48720498617055852</v>
      </c>
    </row>
    <row r="1365" spans="11:11">
      <c r="K1365" s="373">
        <v>0.37676668805107116</v>
      </c>
    </row>
    <row r="1366" spans="11:11">
      <c r="K1366" s="373">
        <v>-0.31985443339685649</v>
      </c>
    </row>
    <row r="1367" spans="11:11">
      <c r="K1367" s="373">
        <v>-7.8768626651157803E-3</v>
      </c>
    </row>
    <row r="1368" spans="11:11">
      <c r="K1368" s="373">
        <v>0.31030450806355714</v>
      </c>
    </row>
    <row r="1369" spans="11:11">
      <c r="K1369" s="373">
        <v>0.19930629186828752</v>
      </c>
    </row>
    <row r="1370" spans="11:11">
      <c r="K1370" s="373">
        <v>0.28714190205389523</v>
      </c>
    </row>
    <row r="1371" spans="11:11">
      <c r="K1371" s="373">
        <v>0.29885522064262537</v>
      </c>
    </row>
    <row r="1372" spans="11:11">
      <c r="K1372" s="373">
        <v>-0.10048558787754702</v>
      </c>
    </row>
    <row r="1373" spans="11:11">
      <c r="K1373" s="373">
        <v>0.16036574361355682</v>
      </c>
    </row>
    <row r="1374" spans="11:11">
      <c r="K1374" s="373">
        <v>7.2512586769745591E-2</v>
      </c>
    </row>
    <row r="1375" spans="11:11">
      <c r="K1375" s="373">
        <v>0.58737351017536721</v>
      </c>
    </row>
    <row r="1376" spans="11:11">
      <c r="K1376" s="373">
        <v>0.29863438081273164</v>
      </c>
    </row>
    <row r="1377" spans="11:11">
      <c r="K1377" s="373">
        <v>4.6068295796283243E-2</v>
      </c>
    </row>
    <row r="1378" spans="11:11">
      <c r="K1378" s="373">
        <v>0.31041760234506133</v>
      </c>
    </row>
    <row r="1379" spans="11:11">
      <c r="K1379" s="373">
        <v>0.14443619959914655</v>
      </c>
    </row>
    <row r="1380" spans="11:11">
      <c r="K1380" s="373">
        <v>0.29911470298967524</v>
      </c>
    </row>
    <row r="1381" spans="11:11">
      <c r="K1381" s="373">
        <v>0.14781113107016242</v>
      </c>
    </row>
    <row r="1382" spans="11:11">
      <c r="K1382" s="373">
        <v>-0.18053364073204059</v>
      </c>
    </row>
    <row r="1383" spans="11:11">
      <c r="K1383" s="373">
        <v>0.1896612957471917</v>
      </c>
    </row>
    <row r="1384" spans="11:11">
      <c r="K1384" s="373">
        <v>7.2031164403963954E-2</v>
      </c>
    </row>
    <row r="1385" spans="11:11">
      <c r="K1385" s="373">
        <v>0.34988888780543426</v>
      </c>
    </row>
    <row r="1386" spans="11:11">
      <c r="K1386" s="373">
        <v>6.7333702857670374E-3</v>
      </c>
    </row>
    <row r="1387" spans="11:11">
      <c r="K1387" s="373">
        <v>0.48221395187814231</v>
      </c>
    </row>
    <row r="1388" spans="11:11">
      <c r="K1388" s="373">
        <v>0.28633975333777628</v>
      </c>
    </row>
    <row r="1389" spans="11:11">
      <c r="K1389" s="373">
        <v>0.11903353630935398</v>
      </c>
    </row>
    <row r="1390" spans="11:11">
      <c r="K1390" s="373">
        <v>-0.16228117824436417</v>
      </c>
    </row>
    <row r="1391" spans="11:11">
      <c r="K1391" s="373">
        <v>0.28971078773466807</v>
      </c>
    </row>
    <row r="1392" spans="11:11">
      <c r="K1392" s="373">
        <v>-0.20584770349755477</v>
      </c>
    </row>
    <row r="1393" spans="11:11">
      <c r="K1393" s="373">
        <v>0.54684508099316886</v>
      </c>
    </row>
    <row r="1394" spans="11:11">
      <c r="K1394" s="373">
        <v>0.19796186105999669</v>
      </c>
    </row>
    <row r="1395" spans="11:11">
      <c r="K1395" s="373">
        <v>0.21851220261210003</v>
      </c>
    </row>
    <row r="1396" spans="11:11">
      <c r="K1396" s="373">
        <v>0.42036209854702045</v>
      </c>
    </row>
    <row r="1397" spans="11:11">
      <c r="K1397" s="373">
        <v>7.766103487614151E-2</v>
      </c>
    </row>
    <row r="1398" spans="11:11">
      <c r="K1398" s="373">
        <v>0.26351797983679304</v>
      </c>
    </row>
    <row r="1399" spans="11:11">
      <c r="K1399" s="373">
        <v>0.10122996533809125</v>
      </c>
    </row>
    <row r="1400" spans="11:11">
      <c r="K1400" s="373">
        <v>0.39544694530316482</v>
      </c>
    </row>
    <row r="1401" spans="11:11">
      <c r="K1401" s="373">
        <v>0.29070813807672113</v>
      </c>
    </row>
    <row r="1402" spans="11:11">
      <c r="K1402" s="373">
        <v>0.14691196114636362</v>
      </c>
    </row>
    <row r="1403" spans="11:11">
      <c r="K1403" s="373">
        <v>0.71242789841410858</v>
      </c>
    </row>
    <row r="1404" spans="11:11">
      <c r="K1404" s="373">
        <v>0.40459772530261651</v>
      </c>
    </row>
    <row r="1405" spans="11:11">
      <c r="K1405" s="373">
        <v>0.51558313502845965</v>
      </c>
    </row>
    <row r="1406" spans="11:11">
      <c r="K1406" s="373">
        <v>0.26393193655017044</v>
      </c>
    </row>
    <row r="1407" spans="11:11">
      <c r="K1407" s="373">
        <v>0.38019953171950016</v>
      </c>
    </row>
    <row r="1408" spans="11:11">
      <c r="K1408" s="373">
        <v>0.48665436171434173</v>
      </c>
    </row>
    <row r="1409" spans="11:11">
      <c r="K1409" s="373">
        <v>0.1212462450462013</v>
      </c>
    </row>
    <row r="1410" spans="11:11">
      <c r="K1410" s="373">
        <v>0.35776497825830678</v>
      </c>
    </row>
    <row r="1411" spans="11:11">
      <c r="K1411" s="373">
        <v>0.34853838131950488</v>
      </c>
    </row>
    <row r="1412" spans="11:11">
      <c r="K1412" s="373">
        <v>0.21597245726573466</v>
      </c>
    </row>
    <row r="1413" spans="11:11">
      <c r="K1413" s="373">
        <v>2.2500346923204129E-2</v>
      </c>
    </row>
    <row r="1414" spans="11:11">
      <c r="K1414" s="373">
        <v>0.47596427003062103</v>
      </c>
    </row>
    <row r="1415" spans="11:11">
      <c r="K1415" s="373">
        <v>0.44431529144682846</v>
      </c>
    </row>
    <row r="1416" spans="11:11">
      <c r="K1416" s="373">
        <v>0.22380980479309076</v>
      </c>
    </row>
    <row r="1417" spans="11:11">
      <c r="K1417" s="373">
        <v>9.3536938727651675E-2</v>
      </c>
    </row>
    <row r="1418" spans="11:11">
      <c r="K1418" s="373">
        <v>0.2385689102177353</v>
      </c>
    </row>
    <row r="1419" spans="11:11">
      <c r="K1419" s="373">
        <v>0.22934458319221718</v>
      </c>
    </row>
    <row r="1420" spans="11:11">
      <c r="K1420" s="373">
        <v>6.7447478557441043E-2</v>
      </c>
    </row>
    <row r="1421" spans="11:11">
      <c r="K1421" s="373">
        <v>0.32586195480348579</v>
      </c>
    </row>
    <row r="1422" spans="11:11">
      <c r="K1422" s="373">
        <v>0.19301375045440716</v>
      </c>
    </row>
    <row r="1423" spans="11:11">
      <c r="K1423" s="373">
        <v>0.29601505513848503</v>
      </c>
    </row>
    <row r="1424" spans="11:11">
      <c r="K1424" s="373">
        <v>0.26838971477636031</v>
      </c>
    </row>
    <row r="1425" spans="11:11">
      <c r="K1425" s="373">
        <v>0.21869806022059124</v>
      </c>
    </row>
    <row r="1426" spans="11:11">
      <c r="K1426" s="373">
        <v>0.27194409976646972</v>
      </c>
    </row>
    <row r="1427" spans="11:11">
      <c r="K1427" s="373">
        <v>0.33082910451902259</v>
      </c>
    </row>
    <row r="1428" spans="11:11">
      <c r="K1428" s="373">
        <v>-0.35979649278917458</v>
      </c>
    </row>
    <row r="1429" spans="11:11">
      <c r="K1429" s="373">
        <v>0.5517070528037249</v>
      </c>
    </row>
    <row r="1430" spans="11:11">
      <c r="K1430" s="373">
        <v>0.11807613818750062</v>
      </c>
    </row>
    <row r="1431" spans="11:11">
      <c r="K1431" s="373">
        <v>0.57644355613553677</v>
      </c>
    </row>
    <row r="1432" spans="11:11">
      <c r="K1432" s="373">
        <v>7.0017282305806949E-2</v>
      </c>
    </row>
    <row r="1433" spans="11:11">
      <c r="K1433" s="373">
        <v>0.41510315645245655</v>
      </c>
    </row>
    <row r="1434" spans="11:11">
      <c r="K1434" s="373">
        <v>0.26682474901684095</v>
      </c>
    </row>
    <row r="1435" spans="11:11">
      <c r="K1435" s="373">
        <v>6.5493916206053049E-2</v>
      </c>
    </row>
    <row r="1436" spans="11:11">
      <c r="K1436" s="373">
        <v>0.19464871361613589</v>
      </c>
    </row>
    <row r="1437" spans="11:11">
      <c r="K1437" s="373">
        <v>0.74842916478592536</v>
      </c>
    </row>
    <row r="1438" spans="11:11">
      <c r="K1438" s="373">
        <v>-9.6326486352034002E-2</v>
      </c>
    </row>
    <row r="1439" spans="11:11">
      <c r="K1439" s="373">
        <v>0.42303135372077616</v>
      </c>
    </row>
    <row r="1440" spans="11:11">
      <c r="K1440" s="373">
        <v>0.47623114135570899</v>
      </c>
    </row>
    <row r="1441" spans="11:11">
      <c r="K1441" s="373">
        <v>0.28095705681283611</v>
      </c>
    </row>
    <row r="1442" spans="11:11">
      <c r="K1442" s="373">
        <v>0.24300738409204015</v>
      </c>
    </row>
    <row r="1443" spans="11:11">
      <c r="K1443" s="373">
        <v>0.24449794628824417</v>
      </c>
    </row>
    <row r="1444" spans="11:11">
      <c r="K1444" s="373">
        <v>3.3554116918415033E-2</v>
      </c>
    </row>
    <row r="1445" spans="11:11">
      <c r="K1445" s="373">
        <v>0.36562543557748683</v>
      </c>
    </row>
    <row r="1446" spans="11:11">
      <c r="K1446" s="373">
        <v>-0.13820655693258854</v>
      </c>
    </row>
    <row r="1447" spans="11:11">
      <c r="K1447" s="373">
        <v>0.4498546598780877</v>
      </c>
    </row>
    <row r="1448" spans="11:11">
      <c r="K1448" s="373">
        <v>0.21092851016189362</v>
      </c>
    </row>
    <row r="1449" spans="11:11">
      <c r="K1449" s="373">
        <v>0.46494855379060529</v>
      </c>
    </row>
    <row r="1450" spans="11:11">
      <c r="K1450" s="373">
        <v>0.54792076664964662</v>
      </c>
    </row>
    <row r="1451" spans="11:11">
      <c r="K1451" s="373">
        <v>0.45330993837277167</v>
      </c>
    </row>
    <row r="1452" spans="11:11">
      <c r="K1452" s="373">
        <v>7.7451711356468111E-2</v>
      </c>
    </row>
    <row r="1453" spans="11:11">
      <c r="K1453" s="373">
        <v>6.0482471939817151E-2</v>
      </c>
    </row>
    <row r="1454" spans="11:11">
      <c r="K1454" s="373">
        <v>0.67431469893492002</v>
      </c>
    </row>
    <row r="1455" spans="11:11">
      <c r="K1455" s="373">
        <v>0.19373113043763102</v>
      </c>
    </row>
    <row r="1456" spans="11:11">
      <c r="K1456" s="373">
        <v>0.17698791308923911</v>
      </c>
    </row>
    <row r="1457" spans="11:11">
      <c r="K1457" s="373">
        <v>0.13880198859364978</v>
      </c>
    </row>
    <row r="1458" spans="11:11">
      <c r="K1458" s="373">
        <v>0.34798847205098649</v>
      </c>
    </row>
    <row r="1459" spans="11:11">
      <c r="K1459" s="373">
        <v>-7.197778445414027E-3</v>
      </c>
    </row>
    <row r="1460" spans="11:11">
      <c r="K1460" s="373">
        <v>0.23933560838113088</v>
      </c>
    </row>
    <row r="1461" spans="11:11">
      <c r="K1461" s="373">
        <v>0.20086365782918092</v>
      </c>
    </row>
    <row r="1462" spans="11:11">
      <c r="K1462" s="373">
        <v>0.11803453970088462</v>
      </c>
    </row>
    <row r="1463" spans="11:11">
      <c r="K1463" s="373">
        <v>2.5649812950935047E-2</v>
      </c>
    </row>
    <row r="1464" spans="11:11">
      <c r="K1464" s="373">
        <v>0.21930509649793239</v>
      </c>
    </row>
    <row r="1465" spans="11:11">
      <c r="K1465" s="373">
        <v>0.16694233475247855</v>
      </c>
    </row>
    <row r="1466" spans="11:11">
      <c r="K1466" s="373">
        <v>0.17985990791846662</v>
      </c>
    </row>
    <row r="1467" spans="11:11">
      <c r="K1467" s="373">
        <v>5.9004671026899436E-2</v>
      </c>
    </row>
    <row r="1468" spans="11:11">
      <c r="K1468" s="373">
        <v>0.16639448617593589</v>
      </c>
    </row>
    <row r="1469" spans="11:11">
      <c r="K1469" s="373">
        <v>0.32167212071125584</v>
      </c>
    </row>
    <row r="1470" spans="11:11">
      <c r="K1470" s="373">
        <v>2.3587462527629111E-2</v>
      </c>
    </row>
    <row r="1471" spans="11:11">
      <c r="K1471" s="373">
        <v>0.25179861671726345</v>
      </c>
    </row>
    <row r="1472" spans="11:11">
      <c r="K1472" s="373">
        <v>0.17874521726690062</v>
      </c>
    </row>
    <row r="1473" spans="11:11">
      <c r="K1473" s="373">
        <v>0.25940643175085909</v>
      </c>
    </row>
    <row r="1474" spans="11:11">
      <c r="K1474" s="373">
        <v>0.36275879106686792</v>
      </c>
    </row>
    <row r="1475" spans="11:11">
      <c r="K1475" s="373">
        <v>-0.28835915011921298</v>
      </c>
    </row>
    <row r="1476" spans="11:11">
      <c r="K1476" s="373">
        <v>-0.24727826957482957</v>
      </c>
    </row>
    <row r="1477" spans="11:11">
      <c r="K1477" s="373">
        <v>0.39223768365302081</v>
      </c>
    </row>
    <row r="1478" spans="11:11">
      <c r="K1478" s="373">
        <v>-0.25893643405964373</v>
      </c>
    </row>
    <row r="1479" spans="11:11">
      <c r="K1479" s="373">
        <v>0.44801734990711717</v>
      </c>
    </row>
    <row r="1480" spans="11:11">
      <c r="K1480" s="373">
        <v>0.14667015961971486</v>
      </c>
    </row>
    <row r="1481" spans="11:11">
      <c r="K1481" s="373">
        <v>0.37682879020543991</v>
      </c>
    </row>
    <row r="1482" spans="11:11">
      <c r="K1482" s="373">
        <v>0.20752781935948206</v>
      </c>
    </row>
    <row r="1483" spans="11:11">
      <c r="K1483" s="373">
        <v>0.2329042740523406</v>
      </c>
    </row>
    <row r="1484" spans="11:11">
      <c r="K1484" s="373">
        <v>0.40948044342752987</v>
      </c>
    </row>
    <row r="1485" spans="11:11">
      <c r="K1485" s="373">
        <v>0.1707780066114748</v>
      </c>
    </row>
    <row r="1486" spans="11:11">
      <c r="K1486" s="373">
        <v>0.4144407741232119</v>
      </c>
    </row>
    <row r="1487" spans="11:11">
      <c r="K1487" s="373">
        <v>0.59990098004276793</v>
      </c>
    </row>
    <row r="1488" spans="11:11">
      <c r="K1488" s="373">
        <v>0.36110090853858634</v>
      </c>
    </row>
    <row r="1489" spans="11:11">
      <c r="K1489" s="373">
        <v>3.424685965034624E-2</v>
      </c>
    </row>
    <row r="1490" spans="11:11">
      <c r="K1490" s="373">
        <v>1.0837612211461289E-2</v>
      </c>
    </row>
    <row r="1491" spans="11:11">
      <c r="K1491" s="373">
        <v>0.14474781867863262</v>
      </c>
    </row>
    <row r="1492" spans="11:11">
      <c r="K1492" s="373">
        <v>-1.2657088710827602E-2</v>
      </c>
    </row>
    <row r="1493" spans="11:11">
      <c r="K1493" s="373">
        <v>0.12164476901098875</v>
      </c>
    </row>
    <row r="1494" spans="11:11">
      <c r="K1494" s="373">
        <v>7.7263942551246689E-3</v>
      </c>
    </row>
    <row r="1495" spans="11:11">
      <c r="K1495" s="373">
        <v>0.55773280421289528</v>
      </c>
    </row>
    <row r="1496" spans="11:11">
      <c r="K1496" s="373">
        <v>0.37896256398792239</v>
      </c>
    </row>
    <row r="1497" spans="11:11">
      <c r="K1497" s="373">
        <v>0.35154928929401752</v>
      </c>
    </row>
    <row r="1498" spans="11:11">
      <c r="K1498" s="373">
        <v>0.34903739815254564</v>
      </c>
    </row>
    <row r="1499" spans="11:11">
      <c r="K1499" s="373">
        <v>0.17548004258182237</v>
      </c>
    </row>
    <row r="1500" spans="11:11">
      <c r="K1500" s="373">
        <v>0.58914391913312691</v>
      </c>
    </row>
    <row r="1501" spans="11:11">
      <c r="K1501" s="373">
        <v>0.10791807678194298</v>
      </c>
    </row>
    <row r="1502" spans="11:11">
      <c r="K1502" s="373">
        <v>0.35324051310036264</v>
      </c>
    </row>
    <row r="1503" spans="11:11">
      <c r="K1503" s="373">
        <v>4.4036929663604951E-2</v>
      </c>
    </row>
    <row r="1504" spans="11:11">
      <c r="K1504" s="373">
        <v>0.45625636666694347</v>
      </c>
    </row>
    <row r="1505" spans="11:11">
      <c r="K1505" s="373">
        <v>0.3517590421630814</v>
      </c>
    </row>
    <row r="1506" spans="11:11">
      <c r="K1506" s="373">
        <v>0.27704250793561203</v>
      </c>
    </row>
    <row r="1507" spans="11:11">
      <c r="K1507" s="373">
        <v>7.1060928666012435E-2</v>
      </c>
    </row>
    <row r="1508" spans="11:11">
      <c r="K1508" s="373">
        <v>0.58666134870321618</v>
      </c>
    </row>
    <row r="1509" spans="11:11">
      <c r="K1509" s="373">
        <v>0.4887832868305193</v>
      </c>
    </row>
    <row r="1510" spans="11:11">
      <c r="K1510" s="373">
        <v>0.24723463196872153</v>
      </c>
    </row>
    <row r="1511" spans="11:11">
      <c r="K1511" s="373">
        <v>5.243840830294233E-2</v>
      </c>
    </row>
    <row r="1512" spans="11:11">
      <c r="K1512" s="373">
        <v>0.24495793787083975</v>
      </c>
    </row>
    <row r="1513" spans="11:11">
      <c r="K1513" s="373">
        <v>0.23830552974473118</v>
      </c>
    </row>
    <row r="1514" spans="11:11">
      <c r="K1514" s="373">
        <v>-0.12107590552959901</v>
      </c>
    </row>
    <row r="1515" spans="11:11">
      <c r="K1515" s="373">
        <v>0.46017494528614478</v>
      </c>
    </row>
    <row r="1516" spans="11:11">
      <c r="K1516" s="373">
        <v>-1.5604051302084421E-2</v>
      </c>
    </row>
    <row r="1517" spans="11:11">
      <c r="K1517" s="373">
        <v>-3.4018190553097072E-2</v>
      </c>
    </row>
    <row r="1518" spans="11:11">
      <c r="K1518" s="373">
        <v>0.26237090892750281</v>
      </c>
    </row>
    <row r="1519" spans="11:11">
      <c r="K1519" s="373">
        <v>0.12279381997943029</v>
      </c>
    </row>
    <row r="1520" spans="11:11">
      <c r="K1520" s="373">
        <v>0.64916024902512026</v>
      </c>
    </row>
    <row r="1521" spans="11:11">
      <c r="K1521" s="373">
        <v>0.44443317166556473</v>
      </c>
    </row>
    <row r="1522" spans="11:11">
      <c r="K1522" s="373">
        <v>0.12360762518444757</v>
      </c>
    </row>
    <row r="1523" spans="11:11">
      <c r="K1523" s="373">
        <v>-3.5042089110589925E-2</v>
      </c>
    </row>
    <row r="1524" spans="11:11">
      <c r="K1524" s="373">
        <v>-8.655691967145529E-2</v>
      </c>
    </row>
    <row r="1525" spans="11:11">
      <c r="K1525" s="373">
        <v>4.7322581349711346E-3</v>
      </c>
    </row>
    <row r="1526" spans="11:11">
      <c r="K1526" s="373">
        <v>0.52467281469387883</v>
      </c>
    </row>
    <row r="1527" spans="11:11">
      <c r="K1527" s="373">
        <v>0.30116140716991513</v>
      </c>
    </row>
    <row r="1528" spans="11:11">
      <c r="K1528" s="373">
        <v>0.42682687354459836</v>
      </c>
    </row>
    <row r="1529" spans="11:11">
      <c r="K1529" s="373">
        <v>0.20877305471111796</v>
      </c>
    </row>
    <row r="1530" spans="11:11">
      <c r="K1530" s="373">
        <v>0.28034060925545967</v>
      </c>
    </row>
    <row r="1531" spans="11:11">
      <c r="K1531" s="373">
        <v>0.44881970698652118</v>
      </c>
    </row>
    <row r="1532" spans="11:11">
      <c r="K1532" s="373">
        <v>0.2765639555438959</v>
      </c>
    </row>
    <row r="1533" spans="11:11">
      <c r="K1533" s="373">
        <v>5.5177599180591175E-2</v>
      </c>
    </row>
    <row r="1534" spans="11:11">
      <c r="K1534" s="373">
        <v>0.19963240848165698</v>
      </c>
    </row>
    <row r="1535" spans="11:11">
      <c r="K1535" s="373">
        <v>0.18252431290110871</v>
      </c>
    </row>
    <row r="1536" spans="11:11">
      <c r="K1536" s="373">
        <v>0.14598266099644497</v>
      </c>
    </row>
    <row r="1537" spans="11:11">
      <c r="K1537" s="373">
        <v>0.21724155815401103</v>
      </c>
    </row>
    <row r="1538" spans="11:11">
      <c r="K1538" s="373">
        <v>0.50155594367136747</v>
      </c>
    </row>
    <row r="1539" spans="11:11">
      <c r="K1539" s="373">
        <v>0.1387834760790434</v>
      </c>
    </row>
    <row r="1540" spans="11:11">
      <c r="K1540" s="373">
        <v>7.8023777251088999E-2</v>
      </c>
    </row>
    <row r="1541" spans="11:11">
      <c r="K1541" s="373">
        <v>0.40516070711249164</v>
      </c>
    </row>
    <row r="1542" spans="11:11">
      <c r="K1542" s="373">
        <v>0.31655673465767276</v>
      </c>
    </row>
    <row r="1543" spans="11:11">
      <c r="K1543" s="373">
        <v>4.5621800415875269E-2</v>
      </c>
    </row>
    <row r="1544" spans="11:11">
      <c r="K1544" s="373">
        <v>0.44127476556391709</v>
      </c>
    </row>
    <row r="1545" spans="11:11">
      <c r="K1545" s="373">
        <v>-6.6196280766564253E-2</v>
      </c>
    </row>
    <row r="1546" spans="11:11">
      <c r="K1546" s="373">
        <v>0.11676442896956107</v>
      </c>
    </row>
    <row r="1547" spans="11:11">
      <c r="K1547" s="373">
        <v>0.18462007726603002</v>
      </c>
    </row>
    <row r="1548" spans="11:11">
      <c r="K1548" s="373">
        <v>0.36363452184611877</v>
      </c>
    </row>
    <row r="1549" spans="11:11">
      <c r="K1549" s="373">
        <v>1.2809484894543033E-2</v>
      </c>
    </row>
    <row r="1550" spans="11:11">
      <c r="K1550" s="373">
        <v>0.29739702573379723</v>
      </c>
    </row>
    <row r="1551" spans="11:11">
      <c r="K1551" s="373">
        <v>0.47327155430296508</v>
      </c>
    </row>
    <row r="1552" spans="11:11">
      <c r="K1552" s="373">
        <v>0.15085732231136029</v>
      </c>
    </row>
    <row r="1553" spans="11:11">
      <c r="K1553" s="373">
        <v>0.28071123069522463</v>
      </c>
    </row>
    <row r="1554" spans="11:11">
      <c r="K1554" s="373">
        <v>0.37371588238933207</v>
      </c>
    </row>
    <row r="1555" spans="11:11">
      <c r="K1555" s="373">
        <v>0.76026220558357926</v>
      </c>
    </row>
    <row r="1556" spans="11:11">
      <c r="K1556" s="373">
        <v>0.42368863478531127</v>
      </c>
    </row>
    <row r="1557" spans="11:11">
      <c r="K1557" s="373">
        <v>0.47138608811958416</v>
      </c>
    </row>
    <row r="1558" spans="11:11">
      <c r="K1558" s="373">
        <v>0.15723501155869357</v>
      </c>
    </row>
    <row r="1559" spans="11:11">
      <c r="K1559" s="373">
        <v>4.4071761618146743E-2</v>
      </c>
    </row>
    <row r="1560" spans="11:11">
      <c r="K1560" s="373">
        <v>0.22501986231428273</v>
      </c>
    </row>
    <row r="1561" spans="11:11">
      <c r="K1561" s="373">
        <v>-3.5394092624334572E-3</v>
      </c>
    </row>
    <row r="1562" spans="11:11">
      <c r="K1562" s="373">
        <v>0.4172164791693671</v>
      </c>
    </row>
    <row r="1563" spans="11:11">
      <c r="K1563" s="373">
        <v>0.1391670158706253</v>
      </c>
    </row>
    <row r="1564" spans="11:11">
      <c r="K1564" s="373">
        <v>1.7409280214145673E-2</v>
      </c>
    </row>
    <row r="1565" spans="11:11">
      <c r="K1565" s="373">
        <v>0.30044898501921091</v>
      </c>
    </row>
    <row r="1566" spans="11:11">
      <c r="K1566" s="373">
        <v>-3.8582811383391369E-2</v>
      </c>
    </row>
    <row r="1567" spans="11:11">
      <c r="K1567" s="373">
        <v>4.4927147116752719E-2</v>
      </c>
    </row>
    <row r="1568" spans="11:11">
      <c r="K1568" s="373">
        <v>-6.0984131608440184E-2</v>
      </c>
    </row>
    <row r="1569" spans="11:11">
      <c r="K1569" s="373">
        <v>0.53450028631626267</v>
      </c>
    </row>
    <row r="1570" spans="11:11">
      <c r="K1570" s="373">
        <v>0.27505360714128813</v>
      </c>
    </row>
    <row r="1571" spans="11:11">
      <c r="K1571" s="373">
        <v>-0.33859710560240863</v>
      </c>
    </row>
    <row r="1572" spans="11:11">
      <c r="K1572" s="373">
        <v>7.7150996259556459E-2</v>
      </c>
    </row>
    <row r="1573" spans="11:11">
      <c r="K1573" s="373">
        <v>0.19450474752303082</v>
      </c>
    </row>
    <row r="1574" spans="11:11">
      <c r="K1574" s="373">
        <v>6.8532909675977693E-2</v>
      </c>
    </row>
    <row r="1575" spans="11:11">
      <c r="K1575" s="373">
        <v>0.13369795689048858</v>
      </c>
    </row>
    <row r="1576" spans="11:11">
      <c r="K1576" s="373">
        <v>-0.18348773996880374</v>
      </c>
    </row>
    <row r="1577" spans="11:11">
      <c r="K1577" s="373">
        <v>0.23487560449909051</v>
      </c>
    </row>
    <row r="1578" spans="11:11">
      <c r="K1578" s="373">
        <v>-0.18442735774398344</v>
      </c>
    </row>
    <row r="1579" spans="11:11">
      <c r="K1579" s="373">
        <v>0.47199929004091778</v>
      </c>
    </row>
    <row r="1580" spans="11:11">
      <c r="K1580" s="373">
        <v>0.24690096677915863</v>
      </c>
    </row>
    <row r="1581" spans="11:11">
      <c r="K1581" s="373">
        <v>4.3609210450098468E-2</v>
      </c>
    </row>
    <row r="1582" spans="11:11">
      <c r="K1582" s="373">
        <v>0.37035544187282032</v>
      </c>
    </row>
    <row r="1583" spans="11:11">
      <c r="K1583" s="373">
        <v>1.8582594953820974E-2</v>
      </c>
    </row>
    <row r="1584" spans="11:11">
      <c r="K1584" s="373">
        <v>6.7709180013615367E-2</v>
      </c>
    </row>
    <row r="1585" spans="11:11">
      <c r="K1585" s="373">
        <v>-0.10442629360054922</v>
      </c>
    </row>
    <row r="1586" spans="11:11">
      <c r="K1586" s="373">
        <v>7.0090241165718936E-2</v>
      </c>
    </row>
    <row r="1587" spans="11:11">
      <c r="K1587" s="373">
        <v>6.3700705356303899E-2</v>
      </c>
    </row>
    <row r="1588" spans="11:11">
      <c r="K1588" s="373">
        <v>0.24985634987161798</v>
      </c>
    </row>
    <row r="1589" spans="11:11">
      <c r="K1589" s="373">
        <v>0.29322027601286393</v>
      </c>
    </row>
    <row r="1590" spans="11:11">
      <c r="K1590" s="373">
        <v>0.45389729920372024</v>
      </c>
    </row>
    <row r="1591" spans="11:11">
      <c r="K1591" s="373">
        <v>-8.1768756247146968E-4</v>
      </c>
    </row>
    <row r="1592" spans="11:11">
      <c r="K1592" s="373">
        <v>0.38411211048595684</v>
      </c>
    </row>
    <row r="1593" spans="11:11">
      <c r="K1593" s="373">
        <v>6.3089939670607498E-2</v>
      </c>
    </row>
    <row r="1594" spans="11:11">
      <c r="K1594" s="373">
        <v>4.5399086476823891E-2</v>
      </c>
    </row>
    <row r="1595" spans="11:11">
      <c r="K1595" s="373">
        <v>0.21276098604253502</v>
      </c>
    </row>
    <row r="1596" spans="11:11">
      <c r="K1596" s="373">
        <v>0.40929886667840565</v>
      </c>
    </row>
    <row r="1597" spans="11:11">
      <c r="K1597" s="373">
        <v>0.44894104850808825</v>
      </c>
    </row>
    <row r="1598" spans="11:11">
      <c r="K1598" s="373">
        <v>0.20483769623874881</v>
      </c>
    </row>
    <row r="1599" spans="11:11">
      <c r="K1599" s="373">
        <v>0.47828873240910408</v>
      </c>
    </row>
    <row r="1600" spans="11:11">
      <c r="K1600" s="373">
        <v>0.11252191752131258</v>
      </c>
    </row>
    <row r="1601" spans="11:11">
      <c r="K1601" s="373">
        <v>-2.1738778425585914E-2</v>
      </c>
    </row>
    <row r="1602" spans="11:11">
      <c r="K1602" s="373">
        <v>0.47923437495823995</v>
      </c>
    </row>
    <row r="1603" spans="11:11">
      <c r="K1603" s="373">
        <v>0.489055189003337</v>
      </c>
    </row>
    <row r="1604" spans="11:11">
      <c r="K1604" s="373">
        <v>0.56975879448811861</v>
      </c>
    </row>
    <row r="1605" spans="11:11">
      <c r="K1605" s="373">
        <v>0.15226785462201131</v>
      </c>
    </row>
    <row r="1606" spans="11:11">
      <c r="K1606" s="373">
        <v>-0.14395843942418163</v>
      </c>
    </row>
    <row r="1607" spans="11:11">
      <c r="K1607" s="373">
        <v>-0.13215318556176747</v>
      </c>
    </row>
    <row r="1608" spans="11:11">
      <c r="K1608" s="373">
        <v>0.24720213376504363</v>
      </c>
    </row>
    <row r="1609" spans="11:11">
      <c r="K1609" s="373">
        <v>0.23930964424845791</v>
      </c>
    </row>
    <row r="1610" spans="11:11">
      <c r="K1610" s="373">
        <v>0.61289875918914505</v>
      </c>
    </row>
    <row r="1611" spans="11:11">
      <c r="K1611" s="373">
        <v>-0.21388742854071474</v>
      </c>
    </row>
    <row r="1612" spans="11:11">
      <c r="K1612" s="373">
        <v>0.1744930176377526</v>
      </c>
    </row>
    <row r="1613" spans="11:11">
      <c r="K1613" s="373">
        <v>0.42091910313882575</v>
      </c>
    </row>
    <row r="1614" spans="11:11">
      <c r="K1614" s="373">
        <v>0.28908806956852828</v>
      </c>
    </row>
    <row r="1615" spans="11:11">
      <c r="K1615" s="373">
        <v>0.39805221082822007</v>
      </c>
    </row>
    <row r="1616" spans="11:11">
      <c r="K1616" s="373">
        <v>0.40917024693343906</v>
      </c>
    </row>
    <row r="1617" spans="11:11">
      <c r="K1617" s="373">
        <v>0.61265119293284664</v>
      </c>
    </row>
    <row r="1618" spans="11:11">
      <c r="K1618" s="373">
        <v>-0.23668885866036626</v>
      </c>
    </row>
    <row r="1619" spans="11:11">
      <c r="K1619" s="373">
        <v>-6.9044717983266168E-2</v>
      </c>
    </row>
    <row r="1620" spans="11:11">
      <c r="K1620" s="373">
        <v>0.36307852321932521</v>
      </c>
    </row>
    <row r="1621" spans="11:11">
      <c r="K1621" s="373">
        <v>0.15387053557033248</v>
      </c>
    </row>
    <row r="1622" spans="11:11">
      <c r="K1622" s="373">
        <v>8.7224343653174774E-2</v>
      </c>
    </row>
    <row r="1623" spans="11:11">
      <c r="K1623" s="373">
        <v>0.16304464912934757</v>
      </c>
    </row>
    <row r="1624" spans="11:11">
      <c r="K1624" s="373">
        <v>0.15121057292408357</v>
      </c>
    </row>
    <row r="1625" spans="11:11">
      <c r="K1625" s="373">
        <v>0.50948459130770574</v>
      </c>
    </row>
    <row r="1626" spans="11:11">
      <c r="K1626" s="373">
        <v>0.43678724728376128</v>
      </c>
    </row>
    <row r="1627" spans="11:11">
      <c r="K1627" s="373">
        <v>-0.12299822932966153</v>
      </c>
    </row>
    <row r="1628" spans="11:11">
      <c r="K1628" s="373">
        <v>0.34003428955163462</v>
      </c>
    </row>
    <row r="1629" spans="11:11">
      <c r="K1629" s="373">
        <v>1.7725589627407112E-2</v>
      </c>
    </row>
    <row r="1630" spans="11:11">
      <c r="K1630" s="373">
        <v>0.50322340326782244</v>
      </c>
    </row>
    <row r="1631" spans="11:11">
      <c r="K1631" s="373">
        <v>0.35673567970915432</v>
      </c>
    </row>
    <row r="1632" spans="11:11">
      <c r="K1632" s="373">
        <v>0.21753952993542836</v>
      </c>
    </row>
    <row r="1633" spans="11:11">
      <c r="K1633" s="373">
        <v>0.19280602876344233</v>
      </c>
    </row>
    <row r="1634" spans="11:11">
      <c r="K1634" s="373">
        <v>0.24107041377909688</v>
      </c>
    </row>
    <row r="1635" spans="11:11">
      <c r="K1635" s="373">
        <v>-7.438205060458003E-3</v>
      </c>
    </row>
    <row r="1636" spans="11:11">
      <c r="K1636" s="373">
        <v>0.33521193476090283</v>
      </c>
    </row>
    <row r="1637" spans="11:11">
      <c r="K1637" s="373">
        <v>0.25217723270661119</v>
      </c>
    </row>
    <row r="1638" spans="11:11">
      <c r="K1638" s="373">
        <v>0.44381698469116659</v>
      </c>
    </row>
    <row r="1639" spans="11:11">
      <c r="K1639" s="373">
        <v>0.55060171965100269</v>
      </c>
    </row>
    <row r="1640" spans="11:11">
      <c r="K1640" s="373">
        <v>0.55427177277492734</v>
      </c>
    </row>
    <row r="1641" spans="11:11">
      <c r="K1641" s="373">
        <v>0.23472534303020298</v>
      </c>
    </row>
    <row r="1642" spans="11:11">
      <c r="K1642" s="373">
        <v>0.48211683282617113</v>
      </c>
    </row>
    <row r="1643" spans="11:11">
      <c r="K1643" s="373">
        <v>0.58957757556495216</v>
      </c>
    </row>
    <row r="1644" spans="11:11">
      <c r="K1644" s="373">
        <v>0.29841362026975049</v>
      </c>
    </row>
    <row r="1645" spans="11:11">
      <c r="K1645" s="373">
        <v>0.72435766023909576</v>
      </c>
    </row>
    <row r="1646" spans="11:11">
      <c r="K1646" s="373">
        <v>0.45427338484402746</v>
      </c>
    </row>
    <row r="1647" spans="11:11">
      <c r="K1647" s="373">
        <v>0.16728026963776044</v>
      </c>
    </row>
    <row r="1648" spans="11:11">
      <c r="K1648" s="373">
        <v>0.27386887241686009</v>
      </c>
    </row>
    <row r="1649" spans="11:11">
      <c r="K1649" s="373">
        <v>0.21171280978144136</v>
      </c>
    </row>
    <row r="1650" spans="11:11">
      <c r="K1650" s="373">
        <v>3.8672423912312182E-2</v>
      </c>
    </row>
    <row r="1651" spans="11:11">
      <c r="K1651" s="373">
        <v>0.11879949125596379</v>
      </c>
    </row>
    <row r="1652" spans="11:11">
      <c r="K1652" s="373">
        <v>-7.1124297317074148E-2</v>
      </c>
    </row>
    <row r="1653" spans="11:11">
      <c r="K1653" s="373">
        <v>0.4237883355135732</v>
      </c>
    </row>
    <row r="1654" spans="11:11">
      <c r="K1654" s="373">
        <v>2.1090677230518162E-2</v>
      </c>
    </row>
    <row r="1655" spans="11:11">
      <c r="K1655" s="373">
        <v>0.37366255021447325</v>
      </c>
    </row>
    <row r="1656" spans="11:11">
      <c r="K1656" s="373">
        <v>0.26988788225549776</v>
      </c>
    </row>
    <row r="1657" spans="11:11">
      <c r="K1657" s="373">
        <v>0.16121910780298365</v>
      </c>
    </row>
    <row r="1658" spans="11:11">
      <c r="K1658" s="373">
        <v>0.59321377346172688</v>
      </c>
    </row>
    <row r="1659" spans="11:11">
      <c r="K1659" s="373">
        <v>9.5897485366899682E-2</v>
      </c>
    </row>
    <row r="1660" spans="11:11">
      <c r="K1660" s="373">
        <v>0.12395124298313864</v>
      </c>
    </row>
    <row r="1661" spans="11:11">
      <c r="K1661" s="373">
        <v>0.30005084253199943</v>
      </c>
    </row>
    <row r="1662" spans="11:11">
      <c r="K1662" s="373">
        <v>6.3910461258339657E-2</v>
      </c>
    </row>
    <row r="1663" spans="11:11">
      <c r="K1663" s="373">
        <v>0.20660744056834779</v>
      </c>
    </row>
    <row r="1664" spans="11:11">
      <c r="K1664" s="373">
        <v>0.16178568662067017</v>
      </c>
    </row>
    <row r="1665" spans="11:11">
      <c r="K1665" s="373">
        <v>0.50815804299590561</v>
      </c>
    </row>
    <row r="1666" spans="11:11">
      <c r="K1666" s="373">
        <v>-3.5891381562627278E-2</v>
      </c>
    </row>
    <row r="1667" spans="11:11">
      <c r="K1667" s="373">
        <v>0.29904289870691803</v>
      </c>
    </row>
    <row r="1668" spans="11:11">
      <c r="K1668" s="373">
        <v>0.26619485301216472</v>
      </c>
    </row>
    <row r="1669" spans="11:11">
      <c r="K1669" s="373">
        <v>5.9753388496406323E-2</v>
      </c>
    </row>
    <row r="1670" spans="11:11">
      <c r="K1670" s="373">
        <v>0.46444232022344778</v>
      </c>
    </row>
    <row r="1671" spans="11:11">
      <c r="K1671" s="373">
        <v>0.11524660002823017</v>
      </c>
    </row>
    <row r="1672" spans="11:11">
      <c r="K1672" s="373">
        <v>0.204008399129046</v>
      </c>
    </row>
    <row r="1673" spans="11:11">
      <c r="K1673" s="373">
        <v>-1.4370882383202277E-3</v>
      </c>
    </row>
    <row r="1674" spans="11:11">
      <c r="K1674" s="373">
        <v>0.21716913396748416</v>
      </c>
    </row>
    <row r="1675" spans="11:11">
      <c r="K1675" s="373">
        <v>0.32691049612919643</v>
      </c>
    </row>
    <row r="1676" spans="11:11">
      <c r="K1676" s="373">
        <v>0.45246190939542918</v>
      </c>
    </row>
    <row r="1677" spans="11:11">
      <c r="K1677" s="373">
        <v>0.23660964276332619</v>
      </c>
    </row>
    <row r="1678" spans="11:11">
      <c r="K1678" s="373">
        <v>-9.038686697596765E-2</v>
      </c>
    </row>
    <row r="1679" spans="11:11">
      <c r="K1679" s="373">
        <v>0.12236200365088346</v>
      </c>
    </row>
    <row r="1680" spans="11:11">
      <c r="K1680" s="373">
        <v>0.42944952507596801</v>
      </c>
    </row>
    <row r="1681" spans="11:11">
      <c r="K1681" s="373">
        <v>0.34708532716303697</v>
      </c>
    </row>
    <row r="1682" spans="11:11">
      <c r="K1682" s="373">
        <v>0.58543352705724638</v>
      </c>
    </row>
    <row r="1683" spans="11:11">
      <c r="K1683" s="373">
        <v>0.2371771936857654</v>
      </c>
    </row>
    <row r="1684" spans="11:11">
      <c r="K1684" s="373">
        <v>-0.17009536355976518</v>
      </c>
    </row>
    <row r="1685" spans="11:11">
      <c r="K1685" s="373">
        <v>0.11896727367915294</v>
      </c>
    </row>
    <row r="1686" spans="11:11">
      <c r="K1686" s="373">
        <v>0.24349696554463107</v>
      </c>
    </row>
    <row r="1687" spans="11:11">
      <c r="K1687" s="373">
        <v>0.16903921562764035</v>
      </c>
    </row>
    <row r="1688" spans="11:11">
      <c r="K1688" s="373">
        <v>0.44045887416557661</v>
      </c>
    </row>
    <row r="1689" spans="11:11">
      <c r="K1689" s="373">
        <v>0.58091397345095874</v>
      </c>
    </row>
    <row r="1690" spans="11:11">
      <c r="K1690" s="373">
        <v>0.30651491379469897</v>
      </c>
    </row>
    <row r="1691" spans="11:11">
      <c r="K1691" s="373">
        <v>0.66522458178675081</v>
      </c>
    </row>
    <row r="1692" spans="11:11">
      <c r="K1692" s="373">
        <v>-8.9297497623671784E-2</v>
      </c>
    </row>
    <row r="1693" spans="11:11">
      <c r="K1693" s="373">
        <v>0.13247027008658563</v>
      </c>
    </row>
    <row r="1694" spans="11:11">
      <c r="K1694" s="373">
        <v>0.13457645787532924</v>
      </c>
    </row>
    <row r="1695" spans="11:11">
      <c r="K1695" s="373">
        <v>-0.13969089239258348</v>
      </c>
    </row>
    <row r="1696" spans="11:11">
      <c r="K1696" s="373">
        <v>0.38609137445551656</v>
      </c>
    </row>
    <row r="1697" spans="11:11">
      <c r="K1697" s="373">
        <v>0.19083424565144225</v>
      </c>
    </row>
    <row r="1698" spans="11:11">
      <c r="K1698" s="373">
        <v>0.19145305231292009</v>
      </c>
    </row>
    <row r="1699" spans="11:11">
      <c r="K1699" s="373">
        <v>2.02251835776599E-2</v>
      </c>
    </row>
    <row r="1700" spans="11:11">
      <c r="K1700" s="373">
        <v>0.18865356319397142</v>
      </c>
    </row>
    <row r="1701" spans="11:11">
      <c r="K1701" s="373">
        <v>0.26070105076225958</v>
      </c>
    </row>
    <row r="1702" spans="11:11">
      <c r="K1702" s="373">
        <v>0.22907900395793668</v>
      </c>
    </row>
    <row r="1703" spans="11:11">
      <c r="K1703" s="373">
        <v>0.14347491891986053</v>
      </c>
    </row>
    <row r="1704" spans="11:11">
      <c r="K1704" s="373">
        <v>0.11902777968317912</v>
      </c>
    </row>
    <row r="1705" spans="11:11">
      <c r="K1705" s="373">
        <v>0.27087021134280809</v>
      </c>
    </row>
    <row r="1706" spans="11:11">
      <c r="K1706" s="373">
        <v>0.21738042795736034</v>
      </c>
    </row>
    <row r="1707" spans="11:11">
      <c r="K1707" s="373">
        <v>6.9471336553437624E-2</v>
      </c>
    </row>
    <row r="1708" spans="11:11">
      <c r="K1708" s="373">
        <v>0.57898690779349504</v>
      </c>
    </row>
    <row r="1709" spans="11:11">
      <c r="K1709" s="373">
        <v>0.55966274628004808</v>
      </c>
    </row>
    <row r="1710" spans="11:11">
      <c r="K1710" s="373">
        <v>0.12420577287661061</v>
      </c>
    </row>
    <row r="1711" spans="11:11">
      <c r="K1711" s="373">
        <v>0.12497388357177508</v>
      </c>
    </row>
    <row r="1712" spans="11:11">
      <c r="K1712" s="373">
        <v>0.11814925384159225</v>
      </c>
    </row>
    <row r="1713" spans="11:11">
      <c r="K1713" s="373">
        <v>-5.1259894868685874E-2</v>
      </c>
    </row>
    <row r="1714" spans="11:11">
      <c r="K1714" s="373">
        <v>4.9823831472922908E-2</v>
      </c>
    </row>
    <row r="1715" spans="11:11">
      <c r="K1715" s="373">
        <v>0.25712250792053282</v>
      </c>
    </row>
    <row r="1716" spans="11:11">
      <c r="K1716" s="373">
        <v>0.32173908843662713</v>
      </c>
    </row>
    <row r="1717" spans="11:11">
      <c r="K1717" s="373">
        <v>0.32973254505636751</v>
      </c>
    </row>
    <row r="1718" spans="11:11">
      <c r="K1718" s="373">
        <v>0.45961014779613918</v>
      </c>
    </row>
    <row r="1719" spans="11:11">
      <c r="K1719" s="373">
        <v>0.13157912271490035</v>
      </c>
    </row>
    <row r="1720" spans="11:11">
      <c r="K1720" s="373">
        <v>0.21284363600443879</v>
      </c>
    </row>
    <row r="1721" spans="11:11">
      <c r="K1721" s="373">
        <v>0.53631222302288939</v>
      </c>
    </row>
    <row r="1722" spans="11:11">
      <c r="K1722" s="373">
        <v>-4.7391811050013888E-2</v>
      </c>
    </row>
    <row r="1723" spans="11:11">
      <c r="K1723" s="373">
        <v>0.56283384746241283</v>
      </c>
    </row>
    <row r="1724" spans="11:11">
      <c r="K1724" s="373">
        <v>0.219810677436864</v>
      </c>
    </row>
    <row r="1725" spans="11:11">
      <c r="K1725" s="373">
        <v>9.8302508547829293E-2</v>
      </c>
    </row>
    <row r="1726" spans="11:11">
      <c r="K1726" s="373">
        <v>0.50817993864824351</v>
      </c>
    </row>
    <row r="1727" spans="11:11">
      <c r="K1727" s="373">
        <v>0.31430390008496167</v>
      </c>
    </row>
    <row r="1728" spans="11:11">
      <c r="K1728" s="373">
        <v>0.14752137897447426</v>
      </c>
    </row>
    <row r="1729" spans="11:11">
      <c r="K1729" s="373">
        <v>0.6377398699120107</v>
      </c>
    </row>
    <row r="1730" spans="11:11">
      <c r="K1730" s="373">
        <v>0.13836443116185349</v>
      </c>
    </row>
    <row r="1731" spans="11:11">
      <c r="K1731" s="373">
        <v>8.4979313075675522E-2</v>
      </c>
    </row>
    <row r="1732" spans="11:11">
      <c r="K1732" s="373">
        <v>0.18155464847239466</v>
      </c>
    </row>
    <row r="1733" spans="11:11">
      <c r="K1733" s="373">
        <v>0.23891570304341103</v>
      </c>
    </row>
    <row r="1734" spans="11:11">
      <c r="K1734" s="373">
        <v>0.44306002365427255</v>
      </c>
    </row>
    <row r="1735" spans="11:11">
      <c r="K1735" s="373">
        <v>0.43693833350116495</v>
      </c>
    </row>
    <row r="1736" spans="11:11">
      <c r="K1736" s="373">
        <v>0.51326646374458607</v>
      </c>
    </row>
    <row r="1737" spans="11:11">
      <c r="K1737" s="373">
        <v>0.22987412244265859</v>
      </c>
    </row>
    <row r="1738" spans="11:11">
      <c r="K1738" s="373">
        <v>5.8156291454382947E-2</v>
      </c>
    </row>
    <row r="1739" spans="11:11">
      <c r="K1739" s="373">
        <v>0.17245405213535947</v>
      </c>
    </row>
    <row r="1740" spans="11:11">
      <c r="K1740" s="373">
        <v>0.14685693505830533</v>
      </c>
    </row>
    <row r="1741" spans="11:11">
      <c r="K1741" s="373">
        <v>0.44172000470135719</v>
      </c>
    </row>
    <row r="1742" spans="11:11">
      <c r="K1742" s="373">
        <v>0.34114102521264633</v>
      </c>
    </row>
    <row r="1743" spans="11:11">
      <c r="K1743" s="373">
        <v>0.15843942049510806</v>
      </c>
    </row>
    <row r="1744" spans="11:11">
      <c r="K1744" s="373">
        <v>0.18229461970122252</v>
      </c>
    </row>
    <row r="1745" spans="11:11">
      <c r="K1745" s="373">
        <v>0.30945625685978984</v>
      </c>
    </row>
    <row r="1746" spans="11:11">
      <c r="K1746" s="373">
        <v>0.15053321524225072</v>
      </c>
    </row>
    <row r="1747" spans="11:11">
      <c r="K1747" s="373">
        <v>0.12419722566002234</v>
      </c>
    </row>
    <row r="1748" spans="11:11">
      <c r="K1748" s="373">
        <v>9.5080313325181853E-2</v>
      </c>
    </row>
    <row r="1749" spans="11:11">
      <c r="K1749" s="373">
        <v>1.5060306712117333E-2</v>
      </c>
    </row>
    <row r="1750" spans="11:11">
      <c r="K1750" s="373">
        <v>0.25199677708852786</v>
      </c>
    </row>
    <row r="1751" spans="11:11">
      <c r="K1751" s="373">
        <v>0.40452693110083571</v>
      </c>
    </row>
    <row r="1752" spans="11:11">
      <c r="K1752" s="373">
        <v>-2.3235223825774365E-2</v>
      </c>
    </row>
    <row r="1753" spans="11:11">
      <c r="K1753" s="373">
        <v>0.46787331529484399</v>
      </c>
    </row>
    <row r="1754" spans="11:11">
      <c r="K1754" s="373">
        <v>0.51457161230966753</v>
      </c>
    </row>
    <row r="1755" spans="11:11">
      <c r="K1755" s="373">
        <v>1.5110032843468346E-3</v>
      </c>
    </row>
    <row r="1756" spans="11:11">
      <c r="K1756" s="373">
        <v>0.32036477028548971</v>
      </c>
    </row>
    <row r="1757" spans="11:11">
      <c r="K1757" s="373">
        <v>5.6748997266030221E-2</v>
      </c>
    </row>
    <row r="1758" spans="11:11">
      <c r="K1758" s="373">
        <v>6.8218619651421175E-2</v>
      </c>
    </row>
    <row r="1759" spans="11:11">
      <c r="K1759" s="373">
        <v>0.32610889702704915</v>
      </c>
    </row>
    <row r="1760" spans="11:11">
      <c r="K1760" s="373">
        <v>0.22695666056112129</v>
      </c>
    </row>
    <row r="1761" spans="11:11">
      <c r="K1761" s="373">
        <v>7.9158636465845422E-2</v>
      </c>
    </row>
    <row r="1762" spans="11:11">
      <c r="K1762" s="373">
        <v>-3.6521146437784258E-2</v>
      </c>
    </row>
    <row r="1763" spans="11:11">
      <c r="K1763" s="373">
        <v>0.50335507307824234</v>
      </c>
    </row>
    <row r="1764" spans="11:11">
      <c r="K1764" s="373">
        <v>6.3960541912327251E-2</v>
      </c>
    </row>
    <row r="1765" spans="11:11">
      <c r="K1765" s="373">
        <v>0.27841403914052432</v>
      </c>
    </row>
    <row r="1766" spans="11:11">
      <c r="K1766" s="373">
        <v>2.5086275025249183E-2</v>
      </c>
    </row>
    <row r="1767" spans="11:11">
      <c r="K1767" s="373">
        <v>0.28770684587769524</v>
      </c>
    </row>
    <row r="1768" spans="11:11">
      <c r="K1768" s="373">
        <v>0.46693428265428416</v>
      </c>
    </row>
    <row r="1769" spans="11:11">
      <c r="K1769" s="373">
        <v>-0.23411365368026305</v>
      </c>
    </row>
    <row r="1770" spans="11:11">
      <c r="K1770" s="373">
        <v>-3.0254527211693083E-2</v>
      </c>
    </row>
    <row r="1771" spans="11:11">
      <c r="K1771" s="373">
        <v>0.22640672448113586</v>
      </c>
    </row>
    <row r="1772" spans="11:11">
      <c r="K1772" s="373">
        <v>0.18129860189442382</v>
      </c>
    </row>
    <row r="1773" spans="11:11">
      <c r="K1773" s="373">
        <v>0.12359434042645945</v>
      </c>
    </row>
    <row r="1774" spans="11:11">
      <c r="K1774" s="373">
        <v>9.811024893112763E-2</v>
      </c>
    </row>
    <row r="1775" spans="11:11">
      <c r="K1775" s="373">
        <v>0.24839817222250771</v>
      </c>
    </row>
    <row r="1776" spans="11:11">
      <c r="K1776" s="373">
        <v>0.27760099186904474</v>
      </c>
    </row>
    <row r="1777" spans="11:11">
      <c r="K1777" s="373">
        <v>0.27565292440938105</v>
      </c>
    </row>
    <row r="1778" spans="11:11">
      <c r="K1778" s="373">
        <v>-0.11981253368964961</v>
      </c>
    </row>
    <row r="1779" spans="11:11">
      <c r="K1779" s="373">
        <v>0.39728318661132733</v>
      </c>
    </row>
    <row r="1780" spans="11:11">
      <c r="K1780" s="373">
        <v>0.57998990045594345</v>
      </c>
    </row>
    <row r="1781" spans="11:11">
      <c r="K1781" s="373">
        <v>0.53504420354714943</v>
      </c>
    </row>
    <row r="1782" spans="11:11">
      <c r="K1782" s="373">
        <v>0.20832810920308042</v>
      </c>
    </row>
    <row r="1783" spans="11:11">
      <c r="K1783" s="373">
        <v>0.36151950080117778</v>
      </c>
    </row>
    <row r="1784" spans="11:11">
      <c r="K1784" s="373">
        <v>0.35557665776272729</v>
      </c>
    </row>
    <row r="1785" spans="11:11">
      <c r="K1785" s="373">
        <v>-0.30274285788608912</v>
      </c>
    </row>
    <row r="1786" spans="11:11">
      <c r="K1786" s="373">
        <v>0.1017531438833772</v>
      </c>
    </row>
    <row r="1787" spans="11:11">
      <c r="K1787" s="373">
        <v>0.12804185543111402</v>
      </c>
    </row>
    <row r="1788" spans="11:11">
      <c r="K1788" s="373">
        <v>0.5275193593804206</v>
      </c>
    </row>
    <row r="1789" spans="11:11">
      <c r="K1789" s="373">
        <v>0.17322439513393451</v>
      </c>
    </row>
    <row r="1790" spans="11:11">
      <c r="K1790" s="373">
        <v>-3.296707983957059E-2</v>
      </c>
    </row>
    <row r="1791" spans="11:11">
      <c r="K1791" s="373">
        <v>0.28353824284626339</v>
      </c>
    </row>
    <row r="1792" spans="11:11">
      <c r="K1792" s="373">
        <v>2.5625880681608537E-2</v>
      </c>
    </row>
    <row r="1793" spans="11:11">
      <c r="K1793" s="373">
        <v>0.36589197342115432</v>
      </c>
    </row>
    <row r="1794" spans="11:11">
      <c r="K1794" s="373">
        <v>0.89594286279986135</v>
      </c>
    </row>
    <row r="1795" spans="11:11">
      <c r="K1795" s="373">
        <v>0.16690777711972227</v>
      </c>
    </row>
    <row r="1796" spans="11:11">
      <c r="K1796" s="373">
        <v>2.2149672202401716E-2</v>
      </c>
    </row>
    <row r="1797" spans="11:11">
      <c r="K1797" s="373">
        <v>0.15159945294556976</v>
      </c>
    </row>
    <row r="1798" spans="11:11">
      <c r="K1798" s="373">
        <v>0.56544293058455164</v>
      </c>
    </row>
    <row r="1799" spans="11:11">
      <c r="K1799" s="373">
        <v>0.23721213847191258</v>
      </c>
    </row>
    <row r="1800" spans="11:11">
      <c r="K1800" s="373">
        <v>-2.7874241246038656E-3</v>
      </c>
    </row>
    <row r="1801" spans="11:11">
      <c r="K1801" s="373">
        <v>-0.17802633972425452</v>
      </c>
    </row>
    <row r="1802" spans="11:11">
      <c r="K1802" s="373">
        <v>0.32444645572971575</v>
      </c>
    </row>
    <row r="1803" spans="11:11">
      <c r="K1803" s="373">
        <v>-4.0498329779735442E-2</v>
      </c>
    </row>
    <row r="1804" spans="11:11">
      <c r="K1804" s="373">
        <v>0.37521637232723304</v>
      </c>
    </row>
    <row r="1805" spans="11:11">
      <c r="K1805" s="373">
        <v>0.35294194737272866</v>
      </c>
    </row>
    <row r="1806" spans="11:11">
      <c r="K1806" s="373">
        <v>0.32972208529127056</v>
      </c>
    </row>
    <row r="1807" spans="11:11">
      <c r="K1807" s="373">
        <v>0.40890846887070209</v>
      </c>
    </row>
    <row r="1808" spans="11:11">
      <c r="K1808" s="373">
        <v>2.8482455129012818E-2</v>
      </c>
    </row>
    <row r="1809" spans="11:11">
      <c r="K1809" s="373">
        <v>0.72331839314619994</v>
      </c>
    </row>
    <row r="1810" spans="11:11">
      <c r="K1810" s="373">
        <v>-0.14832546735824637</v>
      </c>
    </row>
    <row r="1811" spans="11:11">
      <c r="K1811" s="373">
        <v>0.3801587901853738</v>
      </c>
    </row>
    <row r="1812" spans="11:11">
      <c r="K1812" s="373">
        <v>0.45494531400338278</v>
      </c>
    </row>
    <row r="1813" spans="11:11">
      <c r="K1813" s="373">
        <v>0.42471961998161656</v>
      </c>
    </row>
    <row r="1814" spans="11:11">
      <c r="K1814" s="373">
        <v>0.31447600536442022</v>
      </c>
    </row>
    <row r="1815" spans="11:11">
      <c r="K1815" s="373">
        <v>0.50697261968857243</v>
      </c>
    </row>
    <row r="1816" spans="11:11">
      <c r="K1816" s="373">
        <v>0.11774963737779176</v>
      </c>
    </row>
    <row r="1817" spans="11:11">
      <c r="K1817" s="373">
        <v>0.16094994968791898</v>
      </c>
    </row>
    <row r="1818" spans="11:11">
      <c r="K1818" s="373">
        <v>0.33679688276464237</v>
      </c>
    </row>
    <row r="1819" spans="11:11">
      <c r="K1819" s="373">
        <v>7.4878729927983834E-2</v>
      </c>
    </row>
    <row r="1820" spans="11:11">
      <c r="K1820" s="373">
        <v>3.5469967614911058E-2</v>
      </c>
    </row>
    <row r="1821" spans="11:11">
      <c r="K1821" s="373">
        <v>-0.15732500572063524</v>
      </c>
    </row>
    <row r="1822" spans="11:11">
      <c r="K1822" s="373">
        <v>4.7208806257943214E-2</v>
      </c>
    </row>
    <row r="1823" spans="11:11">
      <c r="K1823" s="373">
        <v>-0.14798642896007808</v>
      </c>
    </row>
    <row r="1824" spans="11:11">
      <c r="K1824" s="373">
        <v>1.2733258727606334E-3</v>
      </c>
    </row>
    <row r="1825" spans="11:11">
      <c r="K1825" s="373">
        <v>3.789746856885845E-2</v>
      </c>
    </row>
    <row r="1826" spans="11:11">
      <c r="K1826" s="373">
        <v>0.45084677469086554</v>
      </c>
    </row>
    <row r="1827" spans="11:11">
      <c r="K1827" s="373">
        <v>-2.2241850994207724E-2</v>
      </c>
    </row>
    <row r="1828" spans="11:11">
      <c r="K1828" s="373">
        <v>9.3558540681238034E-2</v>
      </c>
    </row>
    <row r="1829" spans="11:11">
      <c r="K1829" s="373">
        <v>0.14029977102801006</v>
      </c>
    </row>
    <row r="1830" spans="11:11">
      <c r="K1830" s="373">
        <v>5.9651740325067371E-2</v>
      </c>
    </row>
    <row r="1831" spans="11:11">
      <c r="K1831" s="373">
        <v>0.46946559419070488</v>
      </c>
    </row>
    <row r="1832" spans="11:11">
      <c r="K1832" s="373">
        <v>0.42644700254839529</v>
      </c>
    </row>
    <row r="1833" spans="11:11">
      <c r="K1833" s="373">
        <v>0.13275408826974311</v>
      </c>
    </row>
    <row r="1834" spans="11:11">
      <c r="K1834" s="373">
        <v>6.9222594676724425E-2</v>
      </c>
    </row>
    <row r="1835" spans="11:11">
      <c r="K1835" s="373">
        <v>0.30324433883590762</v>
      </c>
    </row>
    <row r="1836" spans="11:11">
      <c r="K1836" s="373">
        <v>0.53629446433046102</v>
      </c>
    </row>
    <row r="1837" spans="11:11">
      <c r="K1837" s="373">
        <v>0.31295035752915412</v>
      </c>
    </row>
    <row r="1838" spans="11:11">
      <c r="K1838" s="373">
        <v>0.34565847770769054</v>
      </c>
    </row>
    <row r="1839" spans="11:11">
      <c r="K1839" s="373">
        <v>0.45064998756857522</v>
      </c>
    </row>
    <row r="1840" spans="11:11">
      <c r="K1840" s="373">
        <v>0.50651241988749263</v>
      </c>
    </row>
    <row r="1841" spans="11:11">
      <c r="K1841" s="373">
        <v>0.34749763875428896</v>
      </c>
    </row>
    <row r="1842" spans="11:11">
      <c r="K1842" s="373">
        <v>0.12298394607966734</v>
      </c>
    </row>
    <row r="1843" spans="11:11">
      <c r="K1843" s="373">
        <v>0.3277486793812816</v>
      </c>
    </row>
    <row r="1844" spans="11:11">
      <c r="K1844" s="373">
        <v>0.25265909617064719</v>
      </c>
    </row>
    <row r="1845" spans="11:11">
      <c r="K1845" s="373">
        <v>-4.9708904121169462E-2</v>
      </c>
    </row>
    <row r="1846" spans="11:11">
      <c r="K1846" s="373">
        <v>-5.6219262577089868E-2</v>
      </c>
    </row>
    <row r="1847" spans="11:11">
      <c r="K1847" s="373">
        <v>0.21890066790860119</v>
      </c>
    </row>
    <row r="1848" spans="11:11">
      <c r="K1848" s="373">
        <v>0.29041270250237172</v>
      </c>
    </row>
    <row r="1849" spans="11:11">
      <c r="K1849" s="373">
        <v>0.32666813788569971</v>
      </c>
    </row>
    <row r="1850" spans="11:11">
      <c r="K1850" s="373">
        <v>0.32298967141219825</v>
      </c>
    </row>
    <row r="1851" spans="11:11">
      <c r="K1851" s="373">
        <v>-8.8593153747394959E-2</v>
      </c>
    </row>
    <row r="1852" spans="11:11">
      <c r="K1852" s="373">
        <v>0.21049819353242016</v>
      </c>
    </row>
    <row r="1853" spans="11:11">
      <c r="K1853" s="373">
        <v>7.4607619927438806E-2</v>
      </c>
    </row>
    <row r="1854" spans="11:11">
      <c r="K1854" s="373">
        <v>0.1516653301031794</v>
      </c>
    </row>
    <row r="1855" spans="11:11">
      <c r="K1855" s="373">
        <v>0.45174193455706368</v>
      </c>
    </row>
    <row r="1856" spans="11:11">
      <c r="K1856" s="373">
        <v>0.32744883459483787</v>
      </c>
    </row>
    <row r="1857" spans="11:11">
      <c r="K1857" s="373">
        <v>0.25593776294156378</v>
      </c>
    </row>
    <row r="1858" spans="11:11">
      <c r="K1858" s="373">
        <v>0.44213590744596343</v>
      </c>
    </row>
    <row r="1859" spans="11:11">
      <c r="K1859" s="373">
        <v>9.8960342813983138E-2</v>
      </c>
    </row>
    <row r="1860" spans="11:11">
      <c r="K1860" s="373">
        <v>0.16859305212911568</v>
      </c>
    </row>
    <row r="1861" spans="11:11">
      <c r="K1861" s="373">
        <v>-7.7639081225855389E-3</v>
      </c>
    </row>
    <row r="1862" spans="11:11">
      <c r="K1862" s="373">
        <v>0.11887197903114477</v>
      </c>
    </row>
    <row r="1863" spans="11:11">
      <c r="K1863" s="373">
        <v>4.6278617998058991E-3</v>
      </c>
    </row>
    <row r="1864" spans="11:11">
      <c r="K1864" s="373">
        <v>0.4599391095238492</v>
      </c>
    </row>
    <row r="1865" spans="11:11">
      <c r="K1865" s="373">
        <v>0.45642234449852137</v>
      </c>
    </row>
    <row r="1866" spans="11:11">
      <c r="K1866" s="373">
        <v>0.3536410947920805</v>
      </c>
    </row>
    <row r="1867" spans="11:11">
      <c r="K1867" s="373">
        <v>0.2634563786956996</v>
      </c>
    </row>
    <row r="1868" spans="11:11">
      <c r="K1868" s="373">
        <v>0.14835758869980586</v>
      </c>
    </row>
    <row r="1869" spans="11:11">
      <c r="K1869" s="373">
        <v>0.38264209919534609</v>
      </c>
    </row>
    <row r="1870" spans="11:11">
      <c r="K1870" s="373">
        <v>0.15591639604165342</v>
      </c>
    </row>
    <row r="1871" spans="11:11">
      <c r="K1871" s="373">
        <v>0.39571383210823829</v>
      </c>
    </row>
    <row r="1872" spans="11:11">
      <c r="K1872" s="373">
        <v>0.36039666242914192</v>
      </c>
    </row>
    <row r="1873" spans="11:11">
      <c r="K1873" s="373">
        <v>0.29106592890500393</v>
      </c>
    </row>
    <row r="1874" spans="11:11">
      <c r="K1874" s="373">
        <v>0.35001846381642276</v>
      </c>
    </row>
    <row r="1875" spans="11:11">
      <c r="K1875" s="373">
        <v>3.1340894659353191E-2</v>
      </c>
    </row>
    <row r="1876" spans="11:11">
      <c r="K1876" s="373">
        <v>-2.5176425292158022E-2</v>
      </c>
    </row>
    <row r="1877" spans="11:11">
      <c r="K1877" s="373">
        <v>8.9134182007550855E-2</v>
      </c>
    </row>
    <row r="1878" spans="11:11">
      <c r="K1878" s="373">
        <v>0.35139422373345641</v>
      </c>
    </row>
    <row r="1879" spans="11:11">
      <c r="K1879" s="373">
        <v>-8.8496116042524609E-3</v>
      </c>
    </row>
    <row r="1880" spans="11:11">
      <c r="K1880" s="373">
        <v>0.34346213922959934</v>
      </c>
    </row>
    <row r="1881" spans="11:11">
      <c r="K1881" s="373">
        <v>0.31687482504166598</v>
      </c>
    </row>
    <row r="1882" spans="11:11">
      <c r="K1882" s="373">
        <v>0.23903012167280324</v>
      </c>
    </row>
    <row r="1883" spans="11:11">
      <c r="K1883" s="373">
        <v>7.0068365002599942E-2</v>
      </c>
    </row>
    <row r="1884" spans="11:11">
      <c r="K1884" s="373">
        <v>0.4609777246628004</v>
      </c>
    </row>
    <row r="1885" spans="11:11">
      <c r="K1885" s="373">
        <v>0.31066957052996935</v>
      </c>
    </row>
    <row r="1886" spans="11:11">
      <c r="K1886" s="373">
        <v>0.25292016112770233</v>
      </c>
    </row>
    <row r="1887" spans="11:11">
      <c r="K1887" s="373">
        <v>0.22629257781095946</v>
      </c>
    </row>
    <row r="1888" spans="11:11">
      <c r="K1888" s="373">
        <v>0.20020667389567648</v>
      </c>
    </row>
    <row r="1889" spans="11:11">
      <c r="K1889" s="373">
        <v>0.41502941429352913</v>
      </c>
    </row>
    <row r="1890" spans="11:11">
      <c r="K1890" s="373">
        <v>0.17267312411876601</v>
      </c>
    </row>
    <row r="1891" spans="11:11">
      <c r="K1891" s="373">
        <v>0.27951572494466737</v>
      </c>
    </row>
    <row r="1892" spans="11:11">
      <c r="K1892" s="373">
        <v>0.49326320376590616</v>
      </c>
    </row>
    <row r="1893" spans="11:11">
      <c r="K1893" s="373">
        <v>-8.4767318382782175E-2</v>
      </c>
    </row>
    <row r="1894" spans="11:11">
      <c r="K1894" s="373">
        <v>0.11625346996412222</v>
      </c>
    </row>
    <row r="1895" spans="11:11">
      <c r="K1895" s="373">
        <v>0.25125804895566883</v>
      </c>
    </row>
    <row r="1896" spans="11:11">
      <c r="K1896" s="373">
        <v>0.17828033451964664</v>
      </c>
    </row>
    <row r="1897" spans="11:11">
      <c r="K1897" s="373">
        <v>2.9307828894176602E-2</v>
      </c>
    </row>
    <row r="1898" spans="11:11">
      <c r="K1898" s="373">
        <v>-8.9239748557685128E-2</v>
      </c>
    </row>
    <row r="1899" spans="11:11">
      <c r="K1899" s="373">
        <v>1.4072054998955252E-2</v>
      </c>
    </row>
    <row r="1900" spans="11:11">
      <c r="K1900" s="373">
        <v>0.64129380377889333</v>
      </c>
    </row>
    <row r="1901" spans="11:11">
      <c r="K1901" s="373">
        <v>-9.5258301493912123E-2</v>
      </c>
    </row>
    <row r="1902" spans="11:11">
      <c r="K1902" s="373">
        <v>0.32406964371311542</v>
      </c>
    </row>
    <row r="1903" spans="11:11">
      <c r="K1903" s="373">
        <v>0.54644802212646493</v>
      </c>
    </row>
    <row r="1904" spans="11:11">
      <c r="K1904" s="373">
        <v>0.59950786607681716</v>
      </c>
    </row>
    <row r="1905" spans="11:11">
      <c r="K1905" s="373">
        <v>0.10557371584895758</v>
      </c>
    </row>
    <row r="1906" spans="11:11">
      <c r="K1906" s="373">
        <v>-0.13844317033864173</v>
      </c>
    </row>
    <row r="1907" spans="11:11">
      <c r="K1907" s="373">
        <v>9.602761009056171E-2</v>
      </c>
    </row>
    <row r="1908" spans="11:11">
      <c r="K1908" s="373">
        <v>0.21385421903929402</v>
      </c>
    </row>
    <row r="1909" spans="11:11">
      <c r="K1909" s="373">
        <v>7.3852009518944994E-2</v>
      </c>
    </row>
    <row r="1910" spans="11:11">
      <c r="K1910" s="373">
        <v>0.34111254765174714</v>
      </c>
    </row>
    <row r="1911" spans="11:11">
      <c r="K1911" s="373">
        <v>0.34486225784084046</v>
      </c>
    </row>
    <row r="1912" spans="11:11">
      <c r="K1912" s="373">
        <v>0.12127106234291096</v>
      </c>
    </row>
    <row r="1913" spans="11:11">
      <c r="K1913" s="373">
        <v>9.7546228361360177E-2</v>
      </c>
    </row>
    <row r="1914" spans="11:11">
      <c r="K1914" s="373">
        <v>0.4743391464401312</v>
      </c>
    </row>
    <row r="1915" spans="11:11">
      <c r="K1915" s="373">
        <v>0.29694414257223012</v>
      </c>
    </row>
    <row r="1916" spans="11:11">
      <c r="K1916" s="373">
        <v>0.44679662467422698</v>
      </c>
    </row>
    <row r="1917" spans="11:11">
      <c r="K1917" s="373">
        <v>0.30982994418317</v>
      </c>
    </row>
    <row r="1918" spans="11:11">
      <c r="K1918" s="373">
        <v>0.35897369404900936</v>
      </c>
    </row>
    <row r="1919" spans="11:11">
      <c r="K1919" s="373">
        <v>0.17210893477047251</v>
      </c>
    </row>
    <row r="1920" spans="11:11">
      <c r="K1920" s="373">
        <v>0.49877027548944319</v>
      </c>
    </row>
    <row r="1921" spans="11:11">
      <c r="K1921" s="373">
        <v>0.28510857423324953</v>
      </c>
    </row>
    <row r="1922" spans="11:11">
      <c r="K1922" s="373">
        <v>0.24928689619354882</v>
      </c>
    </row>
    <row r="1923" spans="11:11">
      <c r="K1923" s="373">
        <v>5.6412726205705699E-3</v>
      </c>
    </row>
    <row r="1924" spans="11:11">
      <c r="K1924" s="373">
        <v>0.29224522821070176</v>
      </c>
    </row>
    <row r="1925" spans="11:11">
      <c r="K1925" s="373">
        <v>0.53516056174564985</v>
      </c>
    </row>
    <row r="1926" spans="11:11">
      <c r="K1926" s="373">
        <v>-0.29542102901920164</v>
      </c>
    </row>
    <row r="1927" spans="11:11">
      <c r="K1927" s="373">
        <v>0.15607528249592617</v>
      </c>
    </row>
    <row r="1928" spans="11:11">
      <c r="K1928" s="373">
        <v>0.40193764127340992</v>
      </c>
    </row>
    <row r="1929" spans="11:11">
      <c r="K1929" s="373">
        <v>0.35800121097832971</v>
      </c>
    </row>
    <row r="1930" spans="11:11">
      <c r="K1930" s="373">
        <v>0.42842809323730568</v>
      </c>
    </row>
    <row r="1931" spans="11:11">
      <c r="K1931" s="373">
        <v>-0.10270521638821384</v>
      </c>
    </row>
    <row r="1932" spans="11:11">
      <c r="K1932" s="373">
        <v>0.29916236621848302</v>
      </c>
    </row>
    <row r="1933" spans="11:11">
      <c r="K1933" s="373">
        <v>-0.26367255459058259</v>
      </c>
    </row>
    <row r="1934" spans="11:11">
      <c r="K1934" s="373">
        <v>0.32581746237987796</v>
      </c>
    </row>
    <row r="1935" spans="11:11">
      <c r="K1935" s="373">
        <v>0.24708791063379176</v>
      </c>
    </row>
    <row r="1936" spans="11:11">
      <c r="K1936" s="373">
        <v>0.31369806690935342</v>
      </c>
    </row>
    <row r="1937" spans="11:11">
      <c r="K1937" s="373">
        <v>0.30818604115669945</v>
      </c>
    </row>
    <row r="1938" spans="11:11">
      <c r="K1938" s="373">
        <v>6.0199982943765828E-2</v>
      </c>
    </row>
    <row r="1939" spans="11:11">
      <c r="K1939" s="373">
        <v>0.26331070980720495</v>
      </c>
    </row>
    <row r="1940" spans="11:11">
      <c r="K1940" s="373">
        <v>9.5986294759284441E-2</v>
      </c>
    </row>
    <row r="1941" spans="11:11">
      <c r="K1941" s="373">
        <v>-1.1887072333351845E-2</v>
      </c>
    </row>
    <row r="1942" spans="11:11">
      <c r="K1942" s="373">
        <v>-7.3229737664367689E-2</v>
      </c>
    </row>
    <row r="1943" spans="11:11">
      <c r="K1943" s="373">
        <v>0.25955257564392742</v>
      </c>
    </row>
    <row r="1944" spans="11:11">
      <c r="K1944" s="373">
        <v>0.1425400949040323</v>
      </c>
    </row>
    <row r="1945" spans="11:11">
      <c r="K1945" s="373">
        <v>0.14244258497278417</v>
      </c>
    </row>
    <row r="1946" spans="11:11">
      <c r="K1946" s="373">
        <v>0.44060771522884523</v>
      </c>
    </row>
    <row r="1947" spans="11:11">
      <c r="K1947" s="373">
        <v>-0.14734995680548801</v>
      </c>
    </row>
    <row r="1948" spans="11:11">
      <c r="K1948" s="373">
        <v>-0.20735612688490046</v>
      </c>
    </row>
    <row r="1949" spans="11:11">
      <c r="K1949" s="373">
        <v>0.16630911609130572</v>
      </c>
    </row>
    <row r="1950" spans="11:11">
      <c r="K1950" s="373">
        <v>0.49704650466351952</v>
      </c>
    </row>
    <row r="1951" spans="11:11">
      <c r="K1951" s="373">
        <v>0.50847796218309949</v>
      </c>
    </row>
    <row r="1952" spans="11:11">
      <c r="K1952" s="373">
        <v>0.45146890562200626</v>
      </c>
    </row>
    <row r="1953" spans="11:11">
      <c r="K1953" s="373">
        <v>0.39201449267256128</v>
      </c>
    </row>
    <row r="1954" spans="11:11">
      <c r="K1954" s="373">
        <v>2.771098317812748E-2</v>
      </c>
    </row>
    <row r="1955" spans="11:11">
      <c r="K1955" s="373">
        <v>0.14539354156023876</v>
      </c>
    </row>
    <row r="1956" spans="11:11">
      <c r="K1956" s="373">
        <v>8.7783711486655092E-2</v>
      </c>
    </row>
    <row r="1957" spans="11:11">
      <c r="K1957" s="373">
        <v>0.65030213154896566</v>
      </c>
    </row>
    <row r="1958" spans="11:11">
      <c r="K1958" s="373">
        <v>9.9937714614142248E-2</v>
      </c>
    </row>
    <row r="1959" spans="11:11">
      <c r="K1959" s="373">
        <v>0.282371470804474</v>
      </c>
    </row>
    <row r="1960" spans="11:11">
      <c r="K1960" s="373">
        <v>0.17738302320948263</v>
      </c>
    </row>
    <row r="1961" spans="11:11">
      <c r="K1961" s="373">
        <v>9.0549528162058524E-2</v>
      </c>
    </row>
    <row r="1962" spans="11:11">
      <c r="K1962" s="373">
        <v>0.42191115901038456</v>
      </c>
    </row>
    <row r="1963" spans="11:11">
      <c r="K1963" s="373">
        <v>0.2386027423014101</v>
      </c>
    </row>
    <row r="1964" spans="11:11">
      <c r="K1964" s="373">
        <v>9.085222592390374E-2</v>
      </c>
    </row>
    <row r="1965" spans="11:11">
      <c r="K1965" s="373">
        <v>0.2022435116277288</v>
      </c>
    </row>
    <row r="1966" spans="11:11">
      <c r="K1966" s="373">
        <v>0.42115034554951825</v>
      </c>
    </row>
    <row r="1967" spans="11:11">
      <c r="K1967" s="373">
        <v>-0.14849274298993609</v>
      </c>
    </row>
    <row r="1968" spans="11:11">
      <c r="K1968" s="373">
        <v>0.22229226262117829</v>
      </c>
    </row>
    <row r="1969" spans="11:11">
      <c r="K1969" s="373">
        <v>0.2928426141248146</v>
      </c>
    </row>
    <row r="1970" spans="11:11">
      <c r="K1970" s="373">
        <v>0.30517049143188579</v>
      </c>
    </row>
    <row r="1971" spans="11:11">
      <c r="K1971" s="373">
        <v>0.30591139911078713</v>
      </c>
    </row>
    <row r="1972" spans="11:11">
      <c r="K1972" s="373">
        <v>0.32136342305427901</v>
      </c>
    </row>
    <row r="1973" spans="11:11">
      <c r="K1973" s="373">
        <v>0.49659012415608972</v>
      </c>
    </row>
    <row r="1974" spans="11:11">
      <c r="K1974" s="373">
        <v>0.33589200652483386</v>
      </c>
    </row>
    <row r="1975" spans="11:11">
      <c r="K1975" s="373">
        <v>0.58316447553352346</v>
      </c>
    </row>
    <row r="1976" spans="11:11">
      <c r="K1976" s="373">
        <v>0.1981322023836718</v>
      </c>
    </row>
    <row r="1977" spans="11:11">
      <c r="K1977" s="373">
        <v>0.61497169286572806</v>
      </c>
    </row>
    <row r="1978" spans="11:11">
      <c r="K1978" s="373">
        <v>-8.8739852816510756E-2</v>
      </c>
    </row>
    <row r="1979" spans="11:11">
      <c r="K1979" s="373">
        <v>-2.5210368036070796E-2</v>
      </c>
    </row>
    <row r="1980" spans="11:11">
      <c r="K1980" s="373">
        <v>0.17350153664990975</v>
      </c>
    </row>
    <row r="1981" spans="11:11">
      <c r="K1981" s="373">
        <v>6.0506893148640994E-2</v>
      </c>
    </row>
    <row r="1982" spans="11:11">
      <c r="K1982" s="373">
        <v>0.58820345892177395</v>
      </c>
    </row>
    <row r="1983" spans="11:11">
      <c r="K1983" s="373">
        <v>0.15180030487967855</v>
      </c>
    </row>
    <row r="1984" spans="11:11">
      <c r="K1984" s="373">
        <v>0.52917213128700924</v>
      </c>
    </row>
    <row r="1985" spans="11:11">
      <c r="K1985" s="373">
        <v>9.7453002564001245E-2</v>
      </c>
    </row>
    <row r="1986" spans="11:11">
      <c r="K1986" s="373">
        <v>0.50816832295551562</v>
      </c>
    </row>
    <row r="1987" spans="11:11">
      <c r="K1987" s="373">
        <v>0.19284547969115939</v>
      </c>
    </row>
    <row r="1988" spans="11:11">
      <c r="K1988" s="373">
        <v>-0.14834536487390815</v>
      </c>
    </row>
    <row r="1989" spans="11:11">
      <c r="K1989" s="373">
        <v>0.38511353714917362</v>
      </c>
    </row>
    <row r="1990" spans="11:11">
      <c r="K1990" s="373">
        <v>0.33735482559152863</v>
      </c>
    </row>
    <row r="1991" spans="11:11">
      <c r="K1991" s="373">
        <v>0.45159347965451024</v>
      </c>
    </row>
    <row r="1992" spans="11:11">
      <c r="K1992" s="373">
        <v>-1.8974466427770897E-2</v>
      </c>
    </row>
    <row r="1993" spans="11:11">
      <c r="K1993" s="373">
        <v>0.32548802509431973</v>
      </c>
    </row>
    <row r="1994" spans="11:11">
      <c r="K1994" s="373">
        <v>0.25974733948157946</v>
      </c>
    </row>
    <row r="1995" spans="11:11">
      <c r="K1995" s="373">
        <v>0.35800352441151984</v>
      </c>
    </row>
    <row r="1996" spans="11:11">
      <c r="K1996" s="373">
        <v>-5.2172750672811463E-2</v>
      </c>
    </row>
    <row r="1997" spans="11:11">
      <c r="K1997" s="373">
        <v>0.20308186260418593</v>
      </c>
    </row>
    <row r="1998" spans="11:11">
      <c r="K1998" s="373">
        <v>0.1523906530032435</v>
      </c>
    </row>
    <row r="1999" spans="11:11">
      <c r="K1999" s="373">
        <v>4.026260150499561E-2</v>
      </c>
    </row>
    <row r="2000" spans="11:11">
      <c r="K2000" s="373">
        <v>0.24949895599373662</v>
      </c>
    </row>
    <row r="2001" spans="11:11">
      <c r="K2001" s="373">
        <v>0.15763920677238463</v>
      </c>
    </row>
    <row r="2002" spans="11:11">
      <c r="K2002" s="373">
        <v>4.417051037552322E-2</v>
      </c>
    </row>
    <row r="2003" spans="11:11">
      <c r="K2003" s="373">
        <v>0.10123122238657634</v>
      </c>
    </row>
    <row r="2004" spans="11:11">
      <c r="K2004" s="373">
        <v>0.2753035002665134</v>
      </c>
    </row>
    <row r="2005" spans="11:11">
      <c r="K2005" s="373">
        <v>7.59063130498423E-2</v>
      </c>
    </row>
    <row r="2006" spans="11:11">
      <c r="K2006" s="373">
        <v>0.35574502981891931</v>
      </c>
    </row>
    <row r="2007" spans="11:11">
      <c r="K2007" s="373">
        <v>0.25793597856463935</v>
      </c>
    </row>
    <row r="2008" spans="11:11">
      <c r="K2008" s="373">
        <v>0.25916941076298117</v>
      </c>
    </row>
    <row r="2009" spans="11:11">
      <c r="K2009" s="373">
        <v>0.56297464930829033</v>
      </c>
    </row>
    <row r="2010" spans="11:11">
      <c r="K2010" s="373">
        <v>0.11846059357888161</v>
      </c>
    </row>
    <row r="2011" spans="11:11">
      <c r="K2011" s="373">
        <v>1.3646755765644558E-2</v>
      </c>
    </row>
    <row r="2012" spans="11:11">
      <c r="K2012" s="373">
        <v>-0.24179766454186835</v>
      </c>
    </row>
    <row r="2013" spans="11:11">
      <c r="K2013" s="373">
        <v>0.18402465182930183</v>
      </c>
    </row>
    <row r="2014" spans="11:11">
      <c r="K2014" s="373">
        <v>6.2276586651278443E-2</v>
      </c>
    </row>
    <row r="2015" spans="11:11">
      <c r="K2015" s="373">
        <v>0.14949860169886975</v>
      </c>
    </row>
    <row r="2016" spans="11:11">
      <c r="K2016" s="373">
        <v>0.3636742247480742</v>
      </c>
    </row>
    <row r="2017" spans="11:11">
      <c r="K2017" s="373">
        <v>0.35729748302873499</v>
      </c>
    </row>
    <row r="2018" spans="11:11">
      <c r="K2018" s="373">
        <v>0.25339938888009228</v>
      </c>
    </row>
    <row r="2019" spans="11:11">
      <c r="K2019" s="373">
        <v>0.37130779893832244</v>
      </c>
    </row>
    <row r="2020" spans="11:11">
      <c r="K2020" s="373">
        <v>-0.22274064020017248</v>
      </c>
    </row>
    <row r="2021" spans="11:11">
      <c r="K2021" s="373">
        <v>0.34094130186728377</v>
      </c>
    </row>
    <row r="2022" spans="11:11">
      <c r="K2022" s="373">
        <v>0.19430644294216415</v>
      </c>
    </row>
    <row r="2023" spans="11:11">
      <c r="K2023" s="373">
        <v>0.2574681715653071</v>
      </c>
    </row>
    <row r="2024" spans="11:11">
      <c r="K2024" s="373">
        <v>1.7440331565803602E-2</v>
      </c>
    </row>
    <row r="2025" spans="11:11">
      <c r="K2025" s="373">
        <v>0.31502826596422251</v>
      </c>
    </row>
    <row r="2026" spans="11:11">
      <c r="K2026" s="373">
        <v>2.7931381979186654E-2</v>
      </c>
    </row>
    <row r="2027" spans="11:11">
      <c r="K2027" s="373">
        <v>0.17741679797201781</v>
      </c>
    </row>
    <row r="2028" spans="11:11">
      <c r="K2028" s="373">
        <v>0.15541485478299433</v>
      </c>
    </row>
    <row r="2029" spans="11:11">
      <c r="K2029" s="373">
        <v>0.13118967985095331</v>
      </c>
    </row>
    <row r="2030" spans="11:11">
      <c r="K2030" s="373">
        <v>0.28707362192739083</v>
      </c>
    </row>
    <row r="2031" spans="11:11">
      <c r="K2031" s="373">
        <v>0.35996986452365221</v>
      </c>
    </row>
    <row r="2032" spans="11:11">
      <c r="K2032" s="373">
        <v>-9.6482032135241313E-2</v>
      </c>
    </row>
    <row r="2033" spans="11:11">
      <c r="K2033" s="373">
        <v>0.17295672000327755</v>
      </c>
    </row>
    <row r="2034" spans="11:11">
      <c r="K2034" s="373">
        <v>0.16961038581857779</v>
      </c>
    </row>
    <row r="2035" spans="11:11">
      <c r="K2035" s="373">
        <v>6.1228984592069935E-2</v>
      </c>
    </row>
    <row r="2036" spans="11:11">
      <c r="K2036" s="373">
        <v>0.29536338281204721</v>
      </c>
    </row>
    <row r="2037" spans="11:11">
      <c r="K2037" s="373">
        <v>0.2521571913992755</v>
      </c>
    </row>
    <row r="2038" spans="11:11">
      <c r="K2038" s="373">
        <v>0.35825177352482118</v>
      </c>
    </row>
    <row r="2039" spans="11:11">
      <c r="K2039" s="373">
        <v>0.29800640715722193</v>
      </c>
    </row>
    <row r="2040" spans="11:11">
      <c r="K2040" s="373">
        <v>0.39623059901640523</v>
      </c>
    </row>
    <row r="2041" spans="11:11">
      <c r="K2041" s="373">
        <v>0.13726924113906347</v>
      </c>
    </row>
    <row r="2042" spans="11:11">
      <c r="K2042" s="373">
        <v>0.19346168261393859</v>
      </c>
    </row>
    <row r="2043" spans="11:11">
      <c r="K2043" s="373">
        <v>-0.14338804305525288</v>
      </c>
    </row>
    <row r="2044" spans="11:11">
      <c r="K2044" s="373">
        <v>0.36935081468173925</v>
      </c>
    </row>
    <row r="2045" spans="11:11">
      <c r="K2045" s="373">
        <v>0.37838421779597464</v>
      </c>
    </row>
    <row r="2046" spans="11:11">
      <c r="K2046" s="373">
        <v>4.7129621742178163E-2</v>
      </c>
    </row>
    <row r="2047" spans="11:11">
      <c r="K2047" s="373">
        <v>0.27431137058562349</v>
      </c>
    </row>
    <row r="2048" spans="11:11">
      <c r="K2048" s="373">
        <v>0.16102917301031616</v>
      </c>
    </row>
    <row r="2049" spans="11:11">
      <c r="K2049" s="373">
        <v>0.29516113572401914</v>
      </c>
    </row>
    <row r="2050" spans="11:11">
      <c r="K2050" s="373">
        <v>0.18903646668634955</v>
      </c>
    </row>
    <row r="2051" spans="11:11">
      <c r="K2051" s="373">
        <v>-0.22473846191198465</v>
      </c>
    </row>
    <row r="2052" spans="11:11">
      <c r="K2052" s="373">
        <v>0.26045148036352894</v>
      </c>
    </row>
    <row r="2053" spans="11:11">
      <c r="K2053" s="373">
        <v>0.22380655205738575</v>
      </c>
    </row>
    <row r="2054" spans="11:11">
      <c r="K2054" s="373">
        <v>0.37818029846942669</v>
      </c>
    </row>
    <row r="2055" spans="11:11">
      <c r="K2055" s="373">
        <v>0.49256005442401007</v>
      </c>
    </row>
    <row r="2056" spans="11:11">
      <c r="K2056" s="373">
        <v>0.43563177472876724</v>
      </c>
    </row>
    <row r="2057" spans="11:11">
      <c r="K2057" s="373">
        <v>0.62137749990022217</v>
      </c>
    </row>
    <row r="2058" spans="11:11">
      <c r="K2058" s="373">
        <v>0.23450389415816653</v>
      </c>
    </row>
    <row r="2059" spans="11:11">
      <c r="K2059" s="373">
        <v>0.32973322245525027</v>
      </c>
    </row>
    <row r="2060" spans="11:11">
      <c r="K2060" s="373">
        <v>0.41372285191082225</v>
      </c>
    </row>
    <row r="2061" spans="11:11">
      <c r="K2061" s="373">
        <v>0.26787395547886383</v>
      </c>
    </row>
    <row r="2062" spans="11:11">
      <c r="K2062" s="373">
        <v>0.15704167468713059</v>
      </c>
    </row>
    <row r="2063" spans="11:11">
      <c r="K2063" s="373">
        <v>5.1922591262800077E-2</v>
      </c>
    </row>
    <row r="2064" spans="11:11">
      <c r="K2064" s="373">
        <v>0.15845380707455381</v>
      </c>
    </row>
    <row r="2065" spans="11:11">
      <c r="K2065" s="373">
        <v>0.19481413127802183</v>
      </c>
    </row>
    <row r="2066" spans="11:11">
      <c r="K2066" s="373">
        <v>0.54869904094839961</v>
      </c>
    </row>
    <row r="2067" spans="11:11">
      <c r="K2067" s="373">
        <v>0.35590254053235015</v>
      </c>
    </row>
    <row r="2068" spans="11:11">
      <c r="K2068" s="373">
        <v>0.36860630688700402</v>
      </c>
    </row>
    <row r="2069" spans="11:11">
      <c r="K2069" s="373">
        <v>-0.13181433526662756</v>
      </c>
    </row>
    <row r="2070" spans="11:11">
      <c r="K2070" s="373">
        <v>-6.8650282653462069E-2</v>
      </c>
    </row>
    <row r="2071" spans="11:11">
      <c r="K2071" s="373">
        <v>-7.3611135767773228E-2</v>
      </c>
    </row>
    <row r="2072" spans="11:11">
      <c r="K2072" s="373">
        <v>0.49900251026907405</v>
      </c>
    </row>
    <row r="2073" spans="11:11">
      <c r="K2073" s="373">
        <v>0.28292365814906395</v>
      </c>
    </row>
    <row r="2074" spans="11:11">
      <c r="K2074" s="373">
        <v>-1.2073917238295762E-2</v>
      </c>
    </row>
    <row r="2075" spans="11:11">
      <c r="K2075" s="373">
        <v>0.3146269254881866</v>
      </c>
    </row>
    <row r="2076" spans="11:11">
      <c r="K2076" s="373">
        <v>0.24057810173023597</v>
      </c>
    </row>
    <row r="2077" spans="11:11">
      <c r="K2077" s="373">
        <v>6.9010678580428753E-2</v>
      </c>
    </row>
    <row r="2078" spans="11:11">
      <c r="K2078" s="373">
        <v>1.3524092314348035E-2</v>
      </c>
    </row>
    <row r="2079" spans="11:11">
      <c r="K2079" s="373">
        <v>0.19518026370544272</v>
      </c>
    </row>
    <row r="2080" spans="11:11">
      <c r="K2080" s="373">
        <v>-0.1585644848578931</v>
      </c>
    </row>
    <row r="2081" spans="11:11">
      <c r="K2081" s="373">
        <v>0.18162701641163137</v>
      </c>
    </row>
    <row r="2082" spans="11:11">
      <c r="K2082" s="373">
        <v>0.31363556584784602</v>
      </c>
    </row>
    <row r="2083" spans="11:11">
      <c r="K2083" s="373">
        <v>7.0795191261936452E-2</v>
      </c>
    </row>
    <row r="2084" spans="11:11">
      <c r="K2084" s="373">
        <v>0.12932798875555429</v>
      </c>
    </row>
    <row r="2085" spans="11:11">
      <c r="K2085" s="373">
        <v>-5.54286767682034E-2</v>
      </c>
    </row>
    <row r="2086" spans="11:11">
      <c r="K2086" s="373">
        <v>0.16469269970709721</v>
      </c>
    </row>
    <row r="2087" spans="11:11">
      <c r="K2087" s="373">
        <v>0.15511285391531637</v>
      </c>
    </row>
    <row r="2088" spans="11:11">
      <c r="K2088" s="373">
        <v>1.2557445206710316E-2</v>
      </c>
    </row>
    <row r="2089" spans="11:11">
      <c r="K2089" s="373">
        <v>0.68539997637551386</v>
      </c>
    </row>
    <row r="2090" spans="11:11">
      <c r="K2090" s="373">
        <v>0.32565230505095899</v>
      </c>
    </row>
    <row r="2091" spans="11:11">
      <c r="K2091" s="373">
        <v>0.19455913844285644</v>
      </c>
    </row>
    <row r="2092" spans="11:11">
      <c r="K2092" s="373">
        <v>0.44649896340095574</v>
      </c>
    </row>
    <row r="2093" spans="11:11">
      <c r="K2093" s="373">
        <v>0.13864828416830433</v>
      </c>
    </row>
    <row r="2094" spans="11:11">
      <c r="K2094" s="373">
        <v>3.7984305971594079E-2</v>
      </c>
    </row>
    <row r="2095" spans="11:11">
      <c r="K2095" s="373">
        <v>0.22768876012454586</v>
      </c>
    </row>
    <row r="2096" spans="11:11">
      <c r="K2096" s="373">
        <v>0.52206587843113827</v>
      </c>
    </row>
    <row r="2097" spans="11:11">
      <c r="K2097" s="373">
        <v>0.22001591650036811</v>
      </c>
    </row>
    <row r="2098" spans="11:11">
      <c r="K2098" s="373">
        <v>0.16050779028871442</v>
      </c>
    </row>
    <row r="2099" spans="11:11">
      <c r="K2099" s="373">
        <v>9.4775725429008251E-2</v>
      </c>
    </row>
    <row r="2100" spans="11:11">
      <c r="K2100" s="373">
        <v>0.63171671476797253</v>
      </c>
    </row>
    <row r="2101" spans="11:11">
      <c r="K2101" s="373">
        <v>0.21428578217560745</v>
      </c>
    </row>
    <row r="2102" spans="11:11">
      <c r="K2102" s="373">
        <v>0.23450075069739684</v>
      </c>
    </row>
    <row r="2103" spans="11:11">
      <c r="K2103" s="373">
        <v>-0.11180329956261359</v>
      </c>
    </row>
    <row r="2104" spans="11:11">
      <c r="K2104" s="373">
        <v>8.5997538779273741E-2</v>
      </c>
    </row>
    <row r="2105" spans="11:11">
      <c r="K2105" s="373">
        <v>0.45358506695224965</v>
      </c>
    </row>
    <row r="2106" spans="11:11">
      <c r="K2106" s="373">
        <v>0.27604560513226795</v>
      </c>
    </row>
    <row r="2107" spans="11:11">
      <c r="K2107" s="373">
        <v>0.49294247486027643</v>
      </c>
    </row>
    <row r="2108" spans="11:11">
      <c r="K2108" s="373">
        <v>0.27697739611721728</v>
      </c>
    </row>
    <row r="2109" spans="11:11">
      <c r="K2109" s="373">
        <v>0.32715436716447921</v>
      </c>
    </row>
    <row r="2110" spans="11:11">
      <c r="K2110" s="373">
        <v>0.11795878609374122</v>
      </c>
    </row>
    <row r="2111" spans="11:11">
      <c r="K2111" s="373">
        <v>0.1973961809379654</v>
      </c>
    </row>
    <row r="2112" spans="11:11">
      <c r="K2112" s="373">
        <v>4.5375704632219849E-2</v>
      </c>
    </row>
    <row r="2113" spans="11:11">
      <c r="K2113" s="373">
        <v>0.46050817905020991</v>
      </c>
    </row>
    <row r="2114" spans="11:11">
      <c r="K2114" s="373">
        <v>0.58622727627585625</v>
      </c>
    </row>
    <row r="2115" spans="11:11">
      <c r="K2115" s="373">
        <v>0.50442366367103508</v>
      </c>
    </row>
    <row r="2116" spans="11:11">
      <c r="K2116" s="373">
        <v>0.36573230069207052</v>
      </c>
    </row>
    <row r="2117" spans="11:11">
      <c r="K2117" s="373">
        <v>0.29947567654853757</v>
      </c>
    </row>
    <row r="2118" spans="11:11">
      <c r="K2118" s="373">
        <v>0.156134885533042</v>
      </c>
    </row>
    <row r="2119" spans="11:11">
      <c r="K2119" s="373">
        <v>0.24885775219293738</v>
      </c>
    </row>
    <row r="2120" spans="11:11">
      <c r="K2120" s="373">
        <v>0.32705617689577249</v>
      </c>
    </row>
    <row r="2121" spans="11:11">
      <c r="K2121" s="373">
        <v>0.14364140117559288</v>
      </c>
    </row>
    <row r="2122" spans="11:11">
      <c r="K2122" s="373">
        <v>0.24526623803651004</v>
      </c>
    </row>
    <row r="2123" spans="11:11">
      <c r="K2123" s="373">
        <v>-7.3812691125052177E-2</v>
      </c>
    </row>
    <row r="2124" spans="11:11">
      <c r="K2124" s="373">
        <v>0.37664944832673264</v>
      </c>
    </row>
    <row r="2125" spans="11:11">
      <c r="K2125" s="373">
        <v>0.29470734086201711</v>
      </c>
    </row>
    <row r="2126" spans="11:11">
      <c r="K2126" s="373">
        <v>0.19421606670259983</v>
      </c>
    </row>
    <row r="2127" spans="11:11">
      <c r="K2127" s="373">
        <v>0.29860141901214177</v>
      </c>
    </row>
    <row r="2128" spans="11:11">
      <c r="K2128" s="373">
        <v>0.1528589480442808</v>
      </c>
    </row>
    <row r="2129" spans="11:11">
      <c r="K2129" s="373">
        <v>0.13565625012044702</v>
      </c>
    </row>
    <row r="2130" spans="11:11">
      <c r="K2130" s="373">
        <v>0.10698351744944379</v>
      </c>
    </row>
    <row r="2131" spans="11:11">
      <c r="K2131" s="373">
        <v>0.11417417289300169</v>
      </c>
    </row>
    <row r="2132" spans="11:11">
      <c r="K2132" s="373">
        <v>0.48317159121774012</v>
      </c>
    </row>
    <row r="2133" spans="11:11">
      <c r="K2133" s="373">
        <v>0.4984614171333559</v>
      </c>
    </row>
    <row r="2134" spans="11:11">
      <c r="K2134" s="373">
        <v>0.46180373406866271</v>
      </c>
    </row>
    <row r="2135" spans="11:11">
      <c r="K2135" s="373">
        <v>7.2371076425439274E-2</v>
      </c>
    </row>
    <row r="2136" spans="11:11">
      <c r="K2136" s="373">
        <v>0.15546243741911203</v>
      </c>
    </row>
    <row r="2137" spans="11:11">
      <c r="K2137" s="373">
        <v>-0.27351752201822477</v>
      </c>
    </row>
    <row r="2138" spans="11:11">
      <c r="K2138" s="373">
        <v>0.23507116709951359</v>
      </c>
    </row>
    <row r="2139" spans="11:11">
      <c r="K2139" s="373">
        <v>0.21066575630252071</v>
      </c>
    </row>
    <row r="2140" spans="11:11">
      <c r="K2140" s="373">
        <v>-1.5103929090761969E-2</v>
      </c>
    </row>
    <row r="2141" spans="11:11">
      <c r="K2141" s="373">
        <v>3.0906410604865986E-2</v>
      </c>
    </row>
    <row r="2142" spans="11:11">
      <c r="K2142" s="373">
        <v>-6.7264129645736359E-2</v>
      </c>
    </row>
    <row r="2143" spans="11:11">
      <c r="K2143" s="373">
        <v>2.9794883220428003E-2</v>
      </c>
    </row>
    <row r="2144" spans="11:11">
      <c r="K2144" s="373">
        <v>0.53489050244004943</v>
      </c>
    </row>
    <row r="2145" spans="11:11">
      <c r="K2145" s="373">
        <v>0.37034430196141543</v>
      </c>
    </row>
    <row r="2146" spans="11:11">
      <c r="K2146" s="373">
        <v>-4.756056859591351E-3</v>
      </c>
    </row>
    <row r="2147" spans="11:11">
      <c r="K2147" s="373">
        <v>0.49732358455134085</v>
      </c>
    </row>
    <row r="2148" spans="11:11">
      <c r="K2148" s="373">
        <v>0.35329682250481209</v>
      </c>
    </row>
    <row r="2149" spans="11:11">
      <c r="K2149" s="373">
        <v>0.43928661358131116</v>
      </c>
    </row>
    <row r="2150" spans="11:11">
      <c r="K2150" s="373">
        <v>0.20350247808224831</v>
      </c>
    </row>
    <row r="2151" spans="11:11">
      <c r="K2151" s="373">
        <v>0.13011040125673068</v>
      </c>
    </row>
    <row r="2152" spans="11:11">
      <c r="K2152" s="373">
        <v>0.25636182810043295</v>
      </c>
    </row>
    <row r="2153" spans="11:11">
      <c r="K2153" s="373">
        <v>-0.13572310975228952</v>
      </c>
    </row>
    <row r="2154" spans="11:11">
      <c r="K2154" s="373">
        <v>0.20689741966448283</v>
      </c>
    </row>
    <row r="2155" spans="11:11">
      <c r="K2155" s="373">
        <v>0.20364592472635179</v>
      </c>
    </row>
    <row r="2156" spans="11:11">
      <c r="K2156" s="373">
        <v>0.32048419515217708</v>
      </c>
    </row>
    <row r="2157" spans="11:11">
      <c r="K2157" s="373">
        <v>0.31521937773845221</v>
      </c>
    </row>
    <row r="2158" spans="11:11">
      <c r="K2158" s="373">
        <v>0.40658407511511241</v>
      </c>
    </row>
    <row r="2159" spans="11:11">
      <c r="K2159" s="373">
        <v>0.50820875801376064</v>
      </c>
    </row>
    <row r="2160" spans="11:11">
      <c r="K2160" s="373">
        <v>0.41795615782734341</v>
      </c>
    </row>
    <row r="2161" spans="11:11">
      <c r="K2161" s="373">
        <v>0.30042311288051016</v>
      </c>
    </row>
    <row r="2162" spans="11:11">
      <c r="K2162" s="373">
        <v>0.49666795990446455</v>
      </c>
    </row>
    <row r="2163" spans="11:11">
      <c r="K2163" s="373">
        <v>-5.6930047635497805E-2</v>
      </c>
    </row>
    <row r="2164" spans="11:11">
      <c r="K2164" s="373">
        <v>0.12935963390773342</v>
      </c>
    </row>
    <row r="2165" spans="11:11">
      <c r="K2165" s="373">
        <v>0.31376120864255919</v>
      </c>
    </row>
    <row r="2166" spans="11:11">
      <c r="K2166" s="373">
        <v>-2.965210243262395E-2</v>
      </c>
    </row>
    <row r="2167" spans="11:11">
      <c r="K2167" s="373">
        <v>0.13477757726336304</v>
      </c>
    </row>
    <row r="2168" spans="11:11">
      <c r="K2168" s="373">
        <v>0.1588128251568286</v>
      </c>
    </row>
    <row r="2169" spans="11:11">
      <c r="K2169" s="373">
        <v>0.13342665364608086</v>
      </c>
    </row>
    <row r="2170" spans="11:11">
      <c r="K2170" s="373">
        <v>0.35412882482772901</v>
      </c>
    </row>
    <row r="2171" spans="11:11">
      <c r="K2171" s="373">
        <v>0.41098640365449413</v>
      </c>
    </row>
    <row r="2172" spans="11:11">
      <c r="K2172" s="373">
        <v>0.17994043237572055</v>
      </c>
    </row>
    <row r="2173" spans="11:11">
      <c r="K2173" s="373">
        <v>0.23050585762727915</v>
      </c>
    </row>
    <row r="2174" spans="11:11">
      <c r="K2174" s="373">
        <v>9.0300579367185607E-2</v>
      </c>
    </row>
    <row r="2175" spans="11:11">
      <c r="K2175" s="373">
        <v>2.5148424343583775E-2</v>
      </c>
    </row>
    <row r="2176" spans="11:11">
      <c r="K2176" s="373">
        <v>0.35242441197691932</v>
      </c>
    </row>
    <row r="2177" spans="11:11">
      <c r="K2177" s="373">
        <v>0.36245617247127937</v>
      </c>
    </row>
    <row r="2178" spans="11:11">
      <c r="K2178" s="373">
        <v>0.36572778246181881</v>
      </c>
    </row>
    <row r="2179" spans="11:11">
      <c r="K2179" s="373">
        <v>0.43886738485943799</v>
      </c>
    </row>
    <row r="2180" spans="11:11">
      <c r="K2180" s="373">
        <v>0.4068401339006793</v>
      </c>
    </row>
    <row r="2181" spans="11:11">
      <c r="K2181" s="373">
        <v>0.1221818038339626</v>
      </c>
    </row>
    <row r="2182" spans="11:11">
      <c r="K2182" s="373">
        <v>0.27432142262718795</v>
      </c>
    </row>
    <row r="2183" spans="11:11">
      <c r="K2183" s="373">
        <v>-0.11785725200069497</v>
      </c>
    </row>
    <row r="2184" spans="11:11">
      <c r="K2184" s="373">
        <v>0.35232549489523013</v>
      </c>
    </row>
    <row r="2185" spans="11:11">
      <c r="K2185" s="373">
        <v>0.37330531538958267</v>
      </c>
    </row>
    <row r="2186" spans="11:11">
      <c r="K2186" s="373">
        <v>9.4381220232707452E-2</v>
      </c>
    </row>
    <row r="2187" spans="11:11">
      <c r="K2187" s="373">
        <v>0.29603969996497015</v>
      </c>
    </row>
    <row r="2188" spans="11:11">
      <c r="K2188" s="373">
        <v>0.55064627307948988</v>
      </c>
    </row>
    <row r="2189" spans="11:11">
      <c r="K2189" s="373">
        <v>0.14128850238507762</v>
      </c>
    </row>
    <row r="2190" spans="11:11">
      <c r="K2190" s="373">
        <v>0.45267399507518946</v>
      </c>
    </row>
    <row r="2191" spans="11:11">
      <c r="K2191" s="373">
        <v>0.28615106142354962</v>
      </c>
    </row>
    <row r="2192" spans="11:11">
      <c r="K2192" s="373">
        <v>0.32649417477015619</v>
      </c>
    </row>
    <row r="2193" spans="11:11">
      <c r="K2193" s="373">
        <v>0.16921175041284053</v>
      </c>
    </row>
    <row r="2194" spans="11:11">
      <c r="K2194" s="373">
        <v>0.37609531050049894</v>
      </c>
    </row>
    <row r="2195" spans="11:11">
      <c r="K2195" s="373">
        <v>5.2446679232569515E-2</v>
      </c>
    </row>
    <row r="2196" spans="11:11">
      <c r="K2196" s="373">
        <v>0.12530824331155399</v>
      </c>
    </row>
    <row r="2197" spans="11:11">
      <c r="K2197" s="373">
        <v>0.38340319238141118</v>
      </c>
    </row>
    <row r="2198" spans="11:11">
      <c r="K2198" s="373">
        <v>0.5533550762052768</v>
      </c>
    </row>
    <row r="2199" spans="11:11">
      <c r="K2199" s="373">
        <v>0.27688302484935634</v>
      </c>
    </row>
    <row r="2200" spans="11:11">
      <c r="K2200" s="373">
        <v>0.47454853152279064</v>
      </c>
    </row>
    <row r="2201" spans="11:11">
      <c r="K2201" s="373">
        <v>0.78554271023117761</v>
      </c>
    </row>
    <row r="2202" spans="11:11">
      <c r="K2202" s="373">
        <v>0.48836097267283241</v>
      </c>
    </row>
    <row r="2203" spans="11:11">
      <c r="K2203" s="373">
        <v>-0.15610588617460763</v>
      </c>
    </row>
    <row r="2204" spans="11:11">
      <c r="K2204" s="373">
        <v>0.22278191649619816</v>
      </c>
    </row>
    <row r="2205" spans="11:11">
      <c r="K2205" s="373">
        <v>0.17016901699557851</v>
      </c>
    </row>
    <row r="2206" spans="11:11">
      <c r="K2206" s="373">
        <v>0.39443703142599462</v>
      </c>
    </row>
    <row r="2207" spans="11:11">
      <c r="K2207" s="373">
        <v>-4.3026697542128733E-2</v>
      </c>
    </row>
    <row r="2208" spans="11:11">
      <c r="K2208" s="373">
        <v>0.37378628318878304</v>
      </c>
    </row>
    <row r="2209" spans="11:11">
      <c r="K2209" s="373">
        <v>5.2098196529471119E-2</v>
      </c>
    </row>
    <row r="2210" spans="11:11">
      <c r="K2210" s="373">
        <v>-7.1395705015507849E-3</v>
      </c>
    </row>
    <row r="2211" spans="11:11">
      <c r="K2211" s="373">
        <v>0.26109526013922424</v>
      </c>
    </row>
    <row r="2212" spans="11:11">
      <c r="K2212" s="373">
        <v>0.28394248601445971</v>
      </c>
    </row>
    <row r="2213" spans="11:11">
      <c r="K2213" s="373">
        <v>-8.1619772999574458E-2</v>
      </c>
    </row>
    <row r="2214" spans="11:11">
      <c r="K2214" s="373">
        <v>0.26507623432514471</v>
      </c>
    </row>
    <row r="2215" spans="11:11">
      <c r="K2215" s="373">
        <v>0.15118292121306043</v>
      </c>
    </row>
    <row r="2216" spans="11:11">
      <c r="K2216" s="373">
        <v>0.19228627574292467</v>
      </c>
    </row>
    <row r="2217" spans="11:11">
      <c r="K2217" s="373">
        <v>0.67421064861802527</v>
      </c>
    </row>
    <row r="2218" spans="11:11">
      <c r="K2218" s="373">
        <v>0.31742465334705749</v>
      </c>
    </row>
    <row r="2219" spans="11:11">
      <c r="K2219" s="373">
        <v>0.20079957725530839</v>
      </c>
    </row>
    <row r="2220" spans="11:11">
      <c r="K2220" s="373">
        <v>0.3618619946753201</v>
      </c>
    </row>
    <row r="2221" spans="11:11">
      <c r="K2221" s="373">
        <v>0.26651100052764365</v>
      </c>
    </row>
    <row r="2222" spans="11:11">
      <c r="K2222" s="373">
        <v>0.51951076313546407</v>
      </c>
    </row>
    <row r="2223" spans="11:11">
      <c r="K2223" s="373">
        <v>0.2363582873932919</v>
      </c>
    </row>
    <row r="2224" spans="11:11">
      <c r="K2224" s="373">
        <v>7.0241746138941963E-2</v>
      </c>
    </row>
    <row r="2225" spans="11:11">
      <c r="K2225" s="373">
        <v>-1.8482715869297173E-2</v>
      </c>
    </row>
    <row r="2226" spans="11:11">
      <c r="K2226" s="373">
        <v>-8.2801849271478156E-2</v>
      </c>
    </row>
    <row r="2227" spans="11:11">
      <c r="K2227" s="373">
        <v>4.6128280421773304E-2</v>
      </c>
    </row>
    <row r="2228" spans="11:11">
      <c r="K2228" s="373">
        <v>0.25269773910279381</v>
      </c>
    </row>
    <row r="2229" spans="11:11">
      <c r="K2229" s="373">
        <v>0.49315194425741038</v>
      </c>
    </row>
    <row r="2230" spans="11:11">
      <c r="K2230" s="373">
        <v>0.50980314782319458</v>
      </c>
    </row>
    <row r="2231" spans="11:11">
      <c r="K2231" s="373">
        <v>2.8184702893947478E-3</v>
      </c>
    </row>
    <row r="2232" spans="11:11">
      <c r="K2232" s="373">
        <v>0.33227740616374835</v>
      </c>
    </row>
    <row r="2233" spans="11:11">
      <c r="K2233" s="373">
        <v>0.30324658920990633</v>
      </c>
    </row>
    <row r="2234" spans="11:11">
      <c r="K2234" s="373">
        <v>0.2074127416301097</v>
      </c>
    </row>
    <row r="2235" spans="11:11">
      <c r="K2235" s="373">
        <v>-0.11364394053876004</v>
      </c>
    </row>
    <row r="2236" spans="11:11">
      <c r="K2236" s="373">
        <v>0.49332649113152338</v>
      </c>
    </row>
    <row r="2237" spans="11:11">
      <c r="K2237" s="373">
        <v>-0.14505329937153666</v>
      </c>
    </row>
    <row r="2238" spans="11:11">
      <c r="K2238" s="373">
        <v>0.58509332617456566</v>
      </c>
    </row>
    <row r="2239" spans="11:11">
      <c r="K2239" s="373">
        <v>0.13448633797693343</v>
      </c>
    </row>
    <row r="2240" spans="11:11">
      <c r="K2240" s="373">
        <v>0.91327471963931894</v>
      </c>
    </row>
    <row r="2241" spans="11:11">
      <c r="K2241" s="373">
        <v>0.39658544056552225</v>
      </c>
    </row>
    <row r="2242" spans="11:11">
      <c r="K2242" s="373">
        <v>0.52998255926893711</v>
      </c>
    </row>
    <row r="2243" spans="11:11">
      <c r="K2243" s="373">
        <v>0.47023582155867527</v>
      </c>
    </row>
    <row r="2244" spans="11:11">
      <c r="K2244" s="373">
        <v>7.002537333913339E-2</v>
      </c>
    </row>
    <row r="2245" spans="11:11">
      <c r="K2245" s="373">
        <v>0.30637205947193125</v>
      </c>
    </row>
    <row r="2246" spans="11:11">
      <c r="K2246" s="373">
        <v>0.40865168858077872</v>
      </c>
    </row>
    <row r="2247" spans="11:11">
      <c r="K2247" s="373">
        <v>5.1389235989719895E-2</v>
      </c>
    </row>
    <row r="2248" spans="11:11">
      <c r="K2248" s="373">
        <v>0.47148928541737534</v>
      </c>
    </row>
    <row r="2249" spans="11:11">
      <c r="K2249" s="373">
        <v>0.46338684928703522</v>
      </c>
    </row>
    <row r="2250" spans="11:11">
      <c r="K2250" s="373">
        <v>0.39674905098871638</v>
      </c>
    </row>
    <row r="2251" spans="11:11">
      <c r="K2251" s="373">
        <v>-3.8380386007034195E-2</v>
      </c>
    </row>
    <row r="2252" spans="11:11">
      <c r="K2252" s="373">
        <v>0.37710434656295688</v>
      </c>
    </row>
    <row r="2253" spans="11:11">
      <c r="K2253" s="373">
        <v>0.37721771703945151</v>
      </c>
    </row>
    <row r="2254" spans="11:11">
      <c r="K2254" s="373">
        <v>0.49411275524279374</v>
      </c>
    </row>
    <row r="2255" spans="11:11">
      <c r="K2255" s="373">
        <v>0.15184132931876237</v>
      </c>
    </row>
    <row r="2256" spans="11:11">
      <c r="K2256" s="373">
        <v>0.23694043143974031</v>
      </c>
    </row>
    <row r="2257" spans="11:11">
      <c r="K2257" s="373">
        <v>0.29940341559183881</v>
      </c>
    </row>
    <row r="2258" spans="11:11">
      <c r="K2258" s="373">
        <v>-1.2722816688879091E-2</v>
      </c>
    </row>
    <row r="2259" spans="11:11">
      <c r="K2259" s="373">
        <v>-8.1786918347670601E-2</v>
      </c>
    </row>
    <row r="2260" spans="11:11">
      <c r="K2260" s="373">
        <v>0.31493575198176571</v>
      </c>
    </row>
    <row r="2261" spans="11:11">
      <c r="K2261" s="373">
        <v>4.5117853779677919E-2</v>
      </c>
    </row>
    <row r="2262" spans="11:11">
      <c r="K2262" s="373">
        <v>0.3063820964249373</v>
      </c>
    </row>
    <row r="2263" spans="11:11">
      <c r="K2263" s="373">
        <v>0.25212752376713676</v>
      </c>
    </row>
    <row r="2264" spans="11:11">
      <c r="K2264" s="373">
        <v>-1.6756879238869926E-2</v>
      </c>
    </row>
    <row r="2265" spans="11:11">
      <c r="K2265" s="373">
        <v>3.7268365447970186E-2</v>
      </c>
    </row>
    <row r="2266" spans="11:11">
      <c r="K2266" s="373">
        <v>0.49932075229427197</v>
      </c>
    </row>
    <row r="2267" spans="11:11">
      <c r="K2267" s="373">
        <v>0.32554055733939946</v>
      </c>
    </row>
    <row r="2268" spans="11:11">
      <c r="K2268" s="373">
        <v>0.21027668109514863</v>
      </c>
    </row>
    <row r="2269" spans="11:11">
      <c r="K2269" s="373">
        <v>0.38297162504555993</v>
      </c>
    </row>
    <row r="2270" spans="11:11">
      <c r="K2270" s="373">
        <v>0.24847661483071315</v>
      </c>
    </row>
    <row r="2271" spans="11:11">
      <c r="K2271" s="373">
        <v>0.27073660720990755</v>
      </c>
    </row>
    <row r="2272" spans="11:11">
      <c r="K2272" s="373">
        <v>-0.19893451906137827</v>
      </c>
    </row>
    <row r="2273" spans="11:11">
      <c r="K2273" s="373">
        <v>3.9073592638483312E-4</v>
      </c>
    </row>
    <row r="2274" spans="11:11">
      <c r="K2274" s="373">
        <v>0.21268226256980727</v>
      </c>
    </row>
    <row r="2275" spans="11:11">
      <c r="K2275" s="373">
        <v>6.1729181615066686E-3</v>
      </c>
    </row>
    <row r="2276" spans="11:11">
      <c r="K2276" s="373">
        <v>0.34117492100559743</v>
      </c>
    </row>
    <row r="2277" spans="11:11">
      <c r="K2277" s="373">
        <v>0.26438925022359538</v>
      </c>
    </row>
    <row r="2278" spans="11:11">
      <c r="K2278" s="373">
        <v>0.31960959162686398</v>
      </c>
    </row>
    <row r="2279" spans="11:11">
      <c r="K2279" s="373">
        <v>0.10805372888281051</v>
      </c>
    </row>
    <row r="2280" spans="11:11">
      <c r="K2280" s="373">
        <v>0.1777535959343326</v>
      </c>
    </row>
    <row r="2281" spans="11:11">
      <c r="K2281" s="373">
        <v>-8.2341871649534548E-2</v>
      </c>
    </row>
    <row r="2282" spans="11:11">
      <c r="K2282" s="373">
        <v>0.23786185181217157</v>
      </c>
    </row>
    <row r="2283" spans="11:11">
      <c r="K2283" s="373">
        <v>0.33566998572381102</v>
      </c>
    </row>
    <row r="2284" spans="11:11">
      <c r="K2284" s="373">
        <v>0.48431780879292408</v>
      </c>
    </row>
    <row r="2285" spans="11:11">
      <c r="K2285" s="373">
        <v>0.23713851299245059</v>
      </c>
    </row>
    <row r="2286" spans="11:11">
      <c r="K2286" s="373">
        <v>0.30856851095904569</v>
      </c>
    </row>
    <row r="2287" spans="11:11">
      <c r="K2287" s="373">
        <v>0.10063605973353984</v>
      </c>
    </row>
    <row r="2288" spans="11:11">
      <c r="K2288" s="373">
        <v>-4.8467133826163411E-2</v>
      </c>
    </row>
    <row r="2289" spans="11:11">
      <c r="K2289" s="373">
        <v>0.3904898941924364</v>
      </c>
    </row>
    <row r="2290" spans="11:11">
      <c r="K2290" s="373">
        <v>0.38643101110106093</v>
      </c>
    </row>
    <row r="2291" spans="11:11">
      <c r="K2291" s="373">
        <v>0.40091305775107733</v>
      </c>
    </row>
    <row r="2292" spans="11:11">
      <c r="K2292" s="373">
        <v>0.38431365529880401</v>
      </c>
    </row>
    <row r="2293" spans="11:11">
      <c r="K2293" s="373">
        <v>0.14186249820227004</v>
      </c>
    </row>
    <row r="2294" spans="11:11">
      <c r="K2294" s="373">
        <v>0.38479317061938145</v>
      </c>
    </row>
    <row r="2295" spans="11:11">
      <c r="K2295" s="373">
        <v>0.20637328828789969</v>
      </c>
    </row>
    <row r="2296" spans="11:11">
      <c r="K2296" s="373">
        <v>0.583163329108908</v>
      </c>
    </row>
    <row r="2297" spans="11:11">
      <c r="K2297" s="373">
        <v>0.21704790871474589</v>
      </c>
    </row>
    <row r="2298" spans="11:11">
      <c r="K2298" s="373">
        <v>0.12939601169294179</v>
      </c>
    </row>
    <row r="2299" spans="11:11">
      <c r="K2299" s="373">
        <v>0.11921438065676715</v>
      </c>
    </row>
    <row r="2300" spans="11:11">
      <c r="K2300" s="373">
        <v>0.53407764286911408</v>
      </c>
    </row>
    <row r="2301" spans="11:11">
      <c r="K2301" s="373">
        <v>0.11959865495042776</v>
      </c>
    </row>
    <row r="2302" spans="11:11">
      <c r="K2302" s="373">
        <v>0.26438756887876513</v>
      </c>
    </row>
    <row r="2303" spans="11:11">
      <c r="K2303" s="373">
        <v>5.327301371272064E-2</v>
      </c>
    </row>
    <row r="2304" spans="11:11">
      <c r="K2304" s="373">
        <v>0.29460790079053467</v>
      </c>
    </row>
    <row r="2305" spans="11:11">
      <c r="K2305" s="373">
        <v>0.26236839396819867</v>
      </c>
    </row>
    <row r="2306" spans="11:11">
      <c r="K2306" s="373">
        <v>0.45014379785655634</v>
      </c>
    </row>
    <row r="2307" spans="11:11">
      <c r="K2307" s="373">
        <v>9.0552311536400421E-2</v>
      </c>
    </row>
    <row r="2308" spans="11:11">
      <c r="K2308" s="373">
        <v>5.8179768400425269E-2</v>
      </c>
    </row>
    <row r="2309" spans="11:11">
      <c r="K2309" s="373">
        <v>8.6883807308983263E-2</v>
      </c>
    </row>
    <row r="2310" spans="11:11">
      <c r="K2310" s="373">
        <v>0.42205889516202411</v>
      </c>
    </row>
    <row r="2311" spans="11:11">
      <c r="K2311" s="373">
        <v>0.15861779131445131</v>
      </c>
    </row>
    <row r="2312" spans="11:11">
      <c r="K2312" s="373">
        <v>8.7919054810756236E-2</v>
      </c>
    </row>
    <row r="2313" spans="11:11">
      <c r="K2313" s="373">
        <v>0.45379721981696552</v>
      </c>
    </row>
    <row r="2314" spans="11:11">
      <c r="K2314" s="373">
        <v>0.11966597178362259</v>
      </c>
    </row>
    <row r="2315" spans="11:11">
      <c r="K2315" s="373">
        <v>0.32171409544723018</v>
      </c>
    </row>
    <row r="2316" spans="11:11">
      <c r="K2316" s="373">
        <v>0.46232145933912761</v>
      </c>
    </row>
    <row r="2317" spans="11:11">
      <c r="K2317" s="373">
        <v>0.12620644727349095</v>
      </c>
    </row>
    <row r="2318" spans="11:11">
      <c r="K2318" s="373">
        <v>-1.6448635453480298E-2</v>
      </c>
    </row>
    <row r="2319" spans="11:11">
      <c r="K2319" s="373">
        <v>-0.19445092656063767</v>
      </c>
    </row>
    <row r="2320" spans="11:11">
      <c r="K2320" s="373">
        <v>8.416068072933669E-2</v>
      </c>
    </row>
    <row r="2321" spans="11:11">
      <c r="K2321" s="373">
        <v>-7.3027757112773983E-2</v>
      </c>
    </row>
    <row r="2322" spans="11:11">
      <c r="K2322" s="373">
        <v>-8.7446761224334812E-2</v>
      </c>
    </row>
    <row r="2323" spans="11:11">
      <c r="K2323" s="373">
        <v>0.29097292135853348</v>
      </c>
    </row>
    <row r="2324" spans="11:11">
      <c r="K2324" s="373">
        <v>0.48042460813679666</v>
      </c>
    </row>
    <row r="2325" spans="11:11">
      <c r="K2325" s="373">
        <v>0.29856785889424819</v>
      </c>
    </row>
    <row r="2326" spans="11:11">
      <c r="K2326" s="373">
        <v>0.20639258695961771</v>
      </c>
    </row>
    <row r="2327" spans="11:11">
      <c r="K2327" s="373">
        <v>0.22761556115313297</v>
      </c>
    </row>
    <row r="2328" spans="11:11">
      <c r="K2328" s="373">
        <v>5.9413311783974576E-2</v>
      </c>
    </row>
    <row r="2329" spans="11:11">
      <c r="K2329" s="373">
        <v>-3.9015383856731534E-2</v>
      </c>
    </row>
    <row r="2330" spans="11:11">
      <c r="K2330" s="373">
        <v>0.42025811750326025</v>
      </c>
    </row>
    <row r="2331" spans="11:11">
      <c r="K2331" s="373">
        <v>0.11804178025294187</v>
      </c>
    </row>
    <row r="2332" spans="11:11">
      <c r="K2332" s="373">
        <v>-9.9319699603274136E-3</v>
      </c>
    </row>
    <row r="2333" spans="11:11">
      <c r="K2333" s="373">
        <v>-5.7681899439857465E-2</v>
      </c>
    </row>
    <row r="2334" spans="11:11">
      <c r="K2334" s="373">
        <v>0.32142793642714929</v>
      </c>
    </row>
    <row r="2335" spans="11:11">
      <c r="K2335" s="373">
        <v>7.1253404723148339E-3</v>
      </c>
    </row>
    <row r="2336" spans="11:11">
      <c r="K2336" s="373">
        <v>4.0400641514167113E-2</v>
      </c>
    </row>
    <row r="2337" spans="11:11">
      <c r="K2337" s="373">
        <v>-4.3353182678626645E-2</v>
      </c>
    </row>
    <row r="2338" spans="11:11">
      <c r="K2338" s="373">
        <v>0.3745195198431539</v>
      </c>
    </row>
    <row r="2339" spans="11:11">
      <c r="K2339" s="373">
        <v>0.17579339947539507</v>
      </c>
    </row>
    <row r="2340" spans="11:11">
      <c r="K2340" s="373">
        <v>0.32951474185817387</v>
      </c>
    </row>
    <row r="2341" spans="11:11">
      <c r="K2341" s="373">
        <v>4.4592362131159247E-2</v>
      </c>
    </row>
    <row r="2342" spans="11:11">
      <c r="K2342" s="373">
        <v>0.16180763564554734</v>
      </c>
    </row>
    <row r="2343" spans="11:11">
      <c r="K2343" s="373">
        <v>0.34105552900062075</v>
      </c>
    </row>
    <row r="2344" spans="11:11">
      <c r="K2344" s="373">
        <v>-0.30636872804311088</v>
      </c>
    </row>
    <row r="2345" spans="11:11">
      <c r="K2345" s="373">
        <v>4.0442355830599741E-2</v>
      </c>
    </row>
    <row r="2346" spans="11:11">
      <c r="K2346" s="373">
        <v>0.3395325345712743</v>
      </c>
    </row>
    <row r="2347" spans="11:11">
      <c r="K2347" s="373">
        <v>-5.2547616168972744E-2</v>
      </c>
    </row>
    <row r="2348" spans="11:11">
      <c r="K2348" s="373">
        <v>-0.14609725360102799</v>
      </c>
    </row>
    <row r="2349" spans="11:11">
      <c r="K2349" s="373">
        <v>0.21350909802113516</v>
      </c>
    </row>
    <row r="2350" spans="11:11">
      <c r="K2350" s="373">
        <v>0.1774108596700863</v>
      </c>
    </row>
    <row r="2351" spans="11:11">
      <c r="K2351" s="373">
        <v>0.35186678197385879</v>
      </c>
    </row>
    <row r="2352" spans="11:11">
      <c r="K2352" s="373">
        <v>-2.3463650148571547E-2</v>
      </c>
    </row>
    <row r="2353" spans="11:11">
      <c r="K2353" s="373">
        <v>9.8393457675125973E-2</v>
      </c>
    </row>
    <row r="2354" spans="11:11">
      <c r="K2354" s="373">
        <v>-0.14574141996938128</v>
      </c>
    </row>
    <row r="2355" spans="11:11">
      <c r="K2355" s="373">
        <v>0.26497210618037115</v>
      </c>
    </row>
    <row r="2356" spans="11:11">
      <c r="K2356" s="373">
        <v>0.33527618490612565</v>
      </c>
    </row>
    <row r="2357" spans="11:11">
      <c r="K2357" s="373">
        <v>-0.10737815441728193</v>
      </c>
    </row>
    <row r="2358" spans="11:11">
      <c r="K2358" s="373">
        <v>0.63167359350960295</v>
      </c>
    </row>
    <row r="2359" spans="11:11">
      <c r="K2359" s="373">
        <v>-6.3431087953116361E-3</v>
      </c>
    </row>
    <row r="2360" spans="11:11">
      <c r="K2360" s="373">
        <v>0.53073975695817377</v>
      </c>
    </row>
    <row r="2361" spans="11:11">
      <c r="K2361" s="373">
        <v>9.3171175211917978E-2</v>
      </c>
    </row>
    <row r="2362" spans="11:11">
      <c r="K2362" s="373">
        <v>0.26642116998094156</v>
      </c>
    </row>
    <row r="2363" spans="11:11">
      <c r="K2363" s="373">
        <v>0.10500603360848526</v>
      </c>
    </row>
    <row r="2364" spans="11:11">
      <c r="K2364" s="373">
        <v>4.873139492286116E-2</v>
      </c>
    </row>
    <row r="2365" spans="11:11">
      <c r="K2365" s="373">
        <v>-8.0820474392852226E-2</v>
      </c>
    </row>
    <row r="2366" spans="11:11">
      <c r="K2366" s="373">
        <v>-0.12326077602901198</v>
      </c>
    </row>
    <row r="2367" spans="11:11">
      <c r="K2367" s="373">
        <v>5.5886245464675355E-2</v>
      </c>
    </row>
    <row r="2368" spans="11:11">
      <c r="K2368" s="373">
        <v>0.45822522416233036</v>
      </c>
    </row>
    <row r="2369" spans="11:11">
      <c r="K2369" s="373">
        <v>0.46515319788464882</v>
      </c>
    </row>
    <row r="2370" spans="11:11">
      <c r="K2370" s="373">
        <v>0.26508401333694165</v>
      </c>
    </row>
    <row r="2371" spans="11:11">
      <c r="K2371" s="373">
        <v>0.11408499733019717</v>
      </c>
    </row>
    <row r="2372" spans="11:11">
      <c r="K2372" s="373">
        <v>0.42328080746691676</v>
      </c>
    </row>
    <row r="2373" spans="11:11">
      <c r="K2373" s="373">
        <v>0.24495875701341552</v>
      </c>
    </row>
    <row r="2374" spans="11:11">
      <c r="K2374" s="373">
        <v>0.35912758788356958</v>
      </c>
    </row>
    <row r="2375" spans="11:11">
      <c r="K2375" s="373">
        <v>0.193853400800168</v>
      </c>
    </row>
    <row r="2376" spans="11:11">
      <c r="K2376" s="373">
        <v>0.54918347793827604</v>
      </c>
    </row>
    <row r="2377" spans="11:11">
      <c r="K2377" s="373">
        <v>0.35623960010626798</v>
      </c>
    </row>
    <row r="2378" spans="11:11">
      <c r="K2378" s="373">
        <v>0.45873268618529339</v>
      </c>
    </row>
    <row r="2379" spans="11:11">
      <c r="K2379" s="373">
        <v>0.13938134783427469</v>
      </c>
    </row>
    <row r="2380" spans="11:11">
      <c r="K2380" s="373">
        <v>0.10284824741715237</v>
      </c>
    </row>
    <row r="2381" spans="11:11">
      <c r="K2381" s="373">
        <v>0.34503310350838556</v>
      </c>
    </row>
    <row r="2382" spans="11:11">
      <c r="K2382" s="373">
        <v>0.49938786661878654</v>
      </c>
    </row>
    <row r="2383" spans="11:11">
      <c r="K2383" s="373">
        <v>0.53676252983616801</v>
      </c>
    </row>
    <row r="2384" spans="11:11">
      <c r="K2384" s="373">
        <v>0.24368464932670908</v>
      </c>
    </row>
    <row r="2385" spans="11:11">
      <c r="K2385" s="373">
        <v>8.0215291484843965E-2</v>
      </c>
    </row>
    <row r="2386" spans="11:11">
      <c r="K2386" s="373">
        <v>-4.3898146888100564E-2</v>
      </c>
    </row>
    <row r="2387" spans="11:11">
      <c r="K2387" s="373">
        <v>0.37044075734603199</v>
      </c>
    </row>
    <row r="2388" spans="11:11">
      <c r="K2388" s="373">
        <v>0.19773888033581777</v>
      </c>
    </row>
    <row r="2389" spans="11:11">
      <c r="K2389" s="373">
        <v>0.34053020961984082</v>
      </c>
    </row>
    <row r="2390" spans="11:11">
      <c r="K2390" s="373">
        <v>0.78700653583862512</v>
      </c>
    </row>
    <row r="2391" spans="11:11">
      <c r="K2391" s="373">
        <v>0.61407705493438214</v>
      </c>
    </row>
    <row r="2392" spans="11:11">
      <c r="K2392" s="373">
        <v>0.5001334941386637</v>
      </c>
    </row>
    <row r="2393" spans="11:11">
      <c r="K2393" s="373">
        <v>0.42566716868056242</v>
      </c>
    </row>
    <row r="2394" spans="11:11">
      <c r="K2394" s="373">
        <v>0.37047331015255902</v>
      </c>
    </row>
    <row r="2395" spans="11:11">
      <c r="K2395" s="373">
        <v>-2.6401798601401016E-2</v>
      </c>
    </row>
    <row r="2396" spans="11:11">
      <c r="K2396" s="373">
        <v>6.1138153436822718E-2</v>
      </c>
    </row>
    <row r="2397" spans="11:11">
      <c r="K2397" s="373">
        <v>0.23702092213427739</v>
      </c>
    </row>
    <row r="2398" spans="11:11">
      <c r="K2398" s="373">
        <v>0.49341756076097476</v>
      </c>
    </row>
    <row r="2399" spans="11:11">
      <c r="K2399" s="373">
        <v>0.27179728969868044</v>
      </c>
    </row>
    <row r="2400" spans="11:11">
      <c r="K2400" s="373">
        <v>0.25218762617150858</v>
      </c>
    </row>
    <row r="2401" spans="11:11">
      <c r="K2401" s="373">
        <v>0.18971619404607387</v>
      </c>
    </row>
    <row r="2402" spans="11:11">
      <c r="K2402" s="373">
        <v>-0.11157858169327184</v>
      </c>
    </row>
    <row r="2403" spans="11:11">
      <c r="K2403" s="373">
        <v>4.3228027315287409E-2</v>
      </c>
    </row>
    <row r="2404" spans="11:11">
      <c r="K2404" s="373">
        <v>0.19403526671045301</v>
      </c>
    </row>
    <row r="2405" spans="11:11">
      <c r="K2405" s="373">
        <v>0.16962749470176863</v>
      </c>
    </row>
    <row r="2406" spans="11:11">
      <c r="K2406" s="373">
        <v>0.32748797323338419</v>
      </c>
    </row>
    <row r="2407" spans="11:11">
      <c r="K2407" s="373">
        <v>0.11876617991423122</v>
      </c>
    </row>
    <row r="2408" spans="11:11">
      <c r="K2408" s="373">
        <v>7.0656106625625492E-2</v>
      </c>
    </row>
    <row r="2409" spans="11:11">
      <c r="K2409" s="373">
        <v>0.29029838600084323</v>
      </c>
    </row>
    <row r="2410" spans="11:11">
      <c r="K2410" s="373">
        <v>-6.4345215406746981E-2</v>
      </c>
    </row>
    <row r="2411" spans="11:11">
      <c r="K2411" s="373">
        <v>-0.27595796085498514</v>
      </c>
    </row>
    <row r="2412" spans="11:11">
      <c r="K2412" s="373">
        <v>0.384513937999027</v>
      </c>
    </row>
    <row r="2413" spans="11:11">
      <c r="K2413" s="373">
        <v>0.26349204186592767</v>
      </c>
    </row>
    <row r="2414" spans="11:11">
      <c r="K2414" s="373">
        <v>-0.19797533034500969</v>
      </c>
    </row>
    <row r="2415" spans="11:11">
      <c r="K2415" s="373">
        <v>0.44498574030991511</v>
      </c>
    </row>
    <row r="2416" spans="11:11">
      <c r="K2416" s="373">
        <v>6.1587451178606312E-2</v>
      </c>
    </row>
    <row r="2417" spans="11:11">
      <c r="K2417" s="373">
        <v>0.39312482781517066</v>
      </c>
    </row>
    <row r="2418" spans="11:11">
      <c r="K2418" s="373">
        <v>-2.6299771637441904E-2</v>
      </c>
    </row>
    <row r="2419" spans="11:11">
      <c r="K2419" s="373">
        <v>0.22556370872948572</v>
      </c>
    </row>
    <row r="2420" spans="11:11">
      <c r="K2420" s="373">
        <v>0.36922136704699304</v>
      </c>
    </row>
    <row r="2421" spans="11:11">
      <c r="K2421" s="373">
        <v>0.28601584269357838</v>
      </c>
    </row>
    <row r="2422" spans="11:11">
      <c r="K2422" s="373">
        <v>0.39894868514774706</v>
      </c>
    </row>
    <row r="2423" spans="11:11">
      <c r="K2423" s="373">
        <v>-1.3460985281885662E-2</v>
      </c>
    </row>
    <row r="2424" spans="11:11">
      <c r="K2424" s="373">
        <v>0.75380390647362883</v>
      </c>
    </row>
    <row r="2425" spans="11:11">
      <c r="K2425" s="373">
        <v>0.33013917380535562</v>
      </c>
    </row>
    <row r="2426" spans="11:11">
      <c r="K2426" s="373">
        <v>-0.11814505655734675</v>
      </c>
    </row>
    <row r="2427" spans="11:11">
      <c r="K2427" s="373">
        <v>9.8275841665224739E-2</v>
      </c>
    </row>
    <row r="2428" spans="11:11">
      <c r="K2428" s="373">
        <v>-3.2615002418016958E-2</v>
      </c>
    </row>
    <row r="2429" spans="11:11">
      <c r="K2429" s="373">
        <v>0.32365242008360884</v>
      </c>
    </row>
    <row r="2430" spans="11:11">
      <c r="K2430" s="373">
        <v>0.23501438985640233</v>
      </c>
    </row>
    <row r="2431" spans="11:11">
      <c r="K2431" s="373">
        <v>0.3319255458776933</v>
      </c>
    </row>
    <row r="2432" spans="11:11">
      <c r="K2432" s="373">
        <v>0.52889567269939275</v>
      </c>
    </row>
    <row r="2433" spans="11:11">
      <c r="K2433" s="373">
        <v>0.26562700197307443</v>
      </c>
    </row>
    <row r="2434" spans="11:11">
      <c r="K2434" s="373">
        <v>0.28657540912630641</v>
      </c>
    </row>
    <row r="2435" spans="11:11">
      <c r="K2435" s="373">
        <v>0.13736191676498644</v>
      </c>
    </row>
    <row r="2436" spans="11:11">
      <c r="K2436" s="373">
        <v>0.20446528726959068</v>
      </c>
    </row>
    <row r="2437" spans="11:11">
      <c r="K2437" s="373">
        <v>0.31971731020307947</v>
      </c>
    </row>
    <row r="2438" spans="11:11">
      <c r="K2438" s="373">
        <v>0.23423857158047934</v>
      </c>
    </row>
    <row r="2439" spans="11:11">
      <c r="K2439" s="373">
        <v>0.1892735254020661</v>
      </c>
    </row>
    <row r="2440" spans="11:11">
      <c r="K2440" s="373">
        <v>0.24667530591061815</v>
      </c>
    </row>
    <row r="2441" spans="11:11">
      <c r="K2441" s="373">
        <v>0.28464820479214903</v>
      </c>
    </row>
    <row r="2442" spans="11:11">
      <c r="K2442" s="373">
        <v>0.66219735898538112</v>
      </c>
    </row>
    <row r="2443" spans="11:11">
      <c r="K2443" s="373">
        <v>-7.3486549243040322E-3</v>
      </c>
    </row>
    <row r="2444" spans="11:11">
      <c r="K2444" s="373">
        <v>0.12215665490758121</v>
      </c>
    </row>
    <row r="2445" spans="11:11">
      <c r="K2445" s="373">
        <v>0.55332132524276356</v>
      </c>
    </row>
    <row r="2446" spans="11:11">
      <c r="K2446" s="373">
        <v>0.44045099614830119</v>
      </c>
    </row>
    <row r="2447" spans="11:11">
      <c r="K2447" s="373">
        <v>0.45887537594121652</v>
      </c>
    </row>
    <row r="2448" spans="11:11">
      <c r="K2448" s="373">
        <v>6.8441698399913653E-2</v>
      </c>
    </row>
    <row r="2449" spans="11:11">
      <c r="K2449" s="373">
        <v>9.7096465336444338E-2</v>
      </c>
    </row>
    <row r="2450" spans="11:11">
      <c r="K2450" s="373">
        <v>0.28772265107665262</v>
      </c>
    </row>
    <row r="2451" spans="11:11">
      <c r="K2451" s="373">
        <v>0.49640017238831713</v>
      </c>
    </row>
    <row r="2452" spans="11:11">
      <c r="K2452" s="373">
        <v>0.53453112449129669</v>
      </c>
    </row>
    <row r="2453" spans="11:11">
      <c r="K2453" s="373">
        <v>0.23823080179358835</v>
      </c>
    </row>
    <row r="2454" spans="11:11">
      <c r="K2454" s="373">
        <v>7.4895097913127318E-2</v>
      </c>
    </row>
    <row r="2455" spans="11:11">
      <c r="K2455" s="373">
        <v>0.33842144743530866</v>
      </c>
    </row>
    <row r="2456" spans="11:11">
      <c r="K2456" s="373">
        <v>0.12795205829611933</v>
      </c>
    </row>
    <row r="2457" spans="11:11">
      <c r="K2457" s="373">
        <v>0.33476848914199753</v>
      </c>
    </row>
    <row r="2458" spans="11:11">
      <c r="K2458" s="373">
        <v>0.22626364119630193</v>
      </c>
    </row>
    <row r="2459" spans="11:11">
      <c r="K2459" s="373">
        <v>0.16970950097751225</v>
      </c>
    </row>
    <row r="2460" spans="11:11">
      <c r="K2460" s="373">
        <v>-2.3879778549444342E-2</v>
      </c>
    </row>
    <row r="2461" spans="11:11">
      <c r="K2461" s="373">
        <v>-1.2482513708335086E-2</v>
      </c>
    </row>
    <row r="2462" spans="11:11">
      <c r="K2462" s="373">
        <v>0.18992706580754715</v>
      </c>
    </row>
    <row r="2463" spans="11:11">
      <c r="K2463" s="373">
        <v>0.15708288207292131</v>
      </c>
    </row>
    <row r="2464" spans="11:11">
      <c r="K2464" s="373">
        <v>0.14953174198529351</v>
      </c>
    </row>
    <row r="2465" spans="11:11">
      <c r="K2465" s="373">
        <v>0.13616335620946418</v>
      </c>
    </row>
    <row r="2466" spans="11:11">
      <c r="K2466" s="373">
        <v>8.49214446027029E-2</v>
      </c>
    </row>
    <row r="2467" spans="11:11">
      <c r="K2467" s="373">
        <v>0.13198257896509324</v>
      </c>
    </row>
    <row r="2468" spans="11:11">
      <c r="K2468" s="373">
        <v>0.32367746847067158</v>
      </c>
    </row>
    <row r="2469" spans="11:11">
      <c r="K2469" s="373">
        <v>-7.8163990764033131E-2</v>
      </c>
    </row>
    <row r="2470" spans="11:11">
      <c r="K2470" s="373">
        <v>0.43387714001173872</v>
      </c>
    </row>
    <row r="2471" spans="11:11">
      <c r="K2471" s="373">
        <v>7.3295638029601484E-2</v>
      </c>
    </row>
    <row r="2472" spans="11:11">
      <c r="K2472" s="373">
        <v>-8.1247155982584252E-2</v>
      </c>
    </row>
    <row r="2473" spans="11:11">
      <c r="K2473" s="373">
        <v>0.3856142593712002</v>
      </c>
    </row>
    <row r="2474" spans="11:11">
      <c r="K2474" s="373">
        <v>0.20401668010138763</v>
      </c>
    </row>
    <row r="2475" spans="11:11">
      <c r="K2475" s="373">
        <v>0.46381129809157096</v>
      </c>
    </row>
    <row r="2476" spans="11:11">
      <c r="K2476" s="373">
        <v>-0.19855236343263083</v>
      </c>
    </row>
    <row r="2477" spans="11:11">
      <c r="K2477" s="373">
        <v>-0.25094501599312702</v>
      </c>
    </row>
    <row r="2478" spans="11:11">
      <c r="K2478" s="373">
        <v>0.78356252673272819</v>
      </c>
    </row>
    <row r="2479" spans="11:11">
      <c r="K2479" s="373">
        <v>0.15313767080901575</v>
      </c>
    </row>
    <row r="2480" spans="11:11">
      <c r="K2480" s="373">
        <v>-1.2181094921971281E-2</v>
      </c>
    </row>
    <row r="2481" spans="11:11">
      <c r="K2481" s="373">
        <v>0.3743857071179415</v>
      </c>
    </row>
    <row r="2482" spans="11:11">
      <c r="K2482" s="373">
        <v>0.29337526127737612</v>
      </c>
    </row>
    <row r="2483" spans="11:11">
      <c r="K2483" s="373">
        <v>0.3317629384720524</v>
      </c>
    </row>
    <row r="2484" spans="11:11">
      <c r="K2484" s="373">
        <v>0.11578629224150494</v>
      </c>
    </row>
    <row r="2485" spans="11:11">
      <c r="K2485" s="373">
        <v>0.29556457873412278</v>
      </c>
    </row>
    <row r="2486" spans="11:11">
      <c r="K2486" s="373">
        <v>-5.223384743167947E-2</v>
      </c>
    </row>
    <row r="2487" spans="11:11">
      <c r="K2487" s="373">
        <v>-0.30220872622559958</v>
      </c>
    </row>
    <row r="2488" spans="11:11">
      <c r="K2488" s="373">
        <v>0.17012215443426881</v>
      </c>
    </row>
    <row r="2489" spans="11:11">
      <c r="K2489" s="373">
        <v>0.18757749135878021</v>
      </c>
    </row>
    <row r="2490" spans="11:11">
      <c r="K2490" s="373">
        <v>0.20676188701273879</v>
      </c>
    </row>
    <row r="2491" spans="11:11">
      <c r="K2491" s="373">
        <v>0.13678343610075472</v>
      </c>
    </row>
    <row r="2492" spans="11:11">
      <c r="K2492" s="373">
        <v>2.4353285526930613E-2</v>
      </c>
    </row>
    <row r="2493" spans="11:11">
      <c r="K2493" s="373">
        <v>-0.23247900482285666</v>
      </c>
    </row>
    <row r="2494" spans="11:11">
      <c r="K2494" s="373">
        <v>0.11057055128062498</v>
      </c>
    </row>
    <row r="2495" spans="11:11">
      <c r="K2495" s="373">
        <v>0.1880539454239627</v>
      </c>
    </row>
    <row r="2496" spans="11:11">
      <c r="K2496" s="373">
        <v>0.21643934401983733</v>
      </c>
    </row>
    <row r="2497" spans="11:11">
      <c r="K2497" s="373">
        <v>0.47013026372752176</v>
      </c>
    </row>
    <row r="2498" spans="11:11">
      <c r="K2498" s="373">
        <v>0.34140075817165227</v>
      </c>
    </row>
    <row r="2499" spans="11:11">
      <c r="K2499" s="373">
        <v>-2.3406379412418854E-2</v>
      </c>
    </row>
    <row r="2500" spans="11:11">
      <c r="K2500" s="373">
        <v>0.4436256709598303</v>
      </c>
    </row>
    <row r="2501" spans="11:11">
      <c r="K2501" s="373">
        <v>-0.13524007775195446</v>
      </c>
    </row>
    <row r="2502" spans="11:11">
      <c r="K2502" s="373">
        <v>0.22016384320940507</v>
      </c>
    </row>
    <row r="2503" spans="11:11">
      <c r="K2503" s="373">
        <v>9.9190068389802599E-2</v>
      </c>
    </row>
    <row r="2504" spans="11:11">
      <c r="K2504" s="373">
        <v>0.5099095751331375</v>
      </c>
    </row>
    <row r="2505" spans="11:11">
      <c r="K2505" s="373">
        <v>0.44044425292739997</v>
      </c>
    </row>
    <row r="2506" spans="11:11">
      <c r="K2506" s="373">
        <v>0.35142699124960886</v>
      </c>
    </row>
    <row r="2507" spans="11:11">
      <c r="K2507" s="373">
        <v>4.4730443401094666E-2</v>
      </c>
    </row>
    <row r="2508" spans="11:11">
      <c r="K2508" s="373">
        <v>0.61883906084023166</v>
      </c>
    </row>
    <row r="2509" spans="11:11">
      <c r="K2509" s="373">
        <v>0.52841265760702938</v>
      </c>
    </row>
    <row r="2510" spans="11:11">
      <c r="K2510" s="373">
        <v>0.24276045690036541</v>
      </c>
    </row>
    <row r="2511" spans="11:11">
      <c r="K2511" s="373">
        <v>0.40863214409957815</v>
      </c>
    </row>
    <row r="2512" spans="11:11">
      <c r="K2512" s="373">
        <v>0.29331144473938497</v>
      </c>
    </row>
    <row r="2513" spans="11:11">
      <c r="K2513" s="373">
        <v>0.52934454423056221</v>
      </c>
    </row>
    <row r="2514" spans="11:11">
      <c r="K2514" s="373">
        <v>-4.3277026195063018E-2</v>
      </c>
    </row>
    <row r="2515" spans="11:11">
      <c r="K2515" s="373">
        <v>0.19254815611701237</v>
      </c>
    </row>
    <row r="2516" spans="11:11">
      <c r="K2516" s="373">
        <v>0.15449581857572059</v>
      </c>
    </row>
    <row r="2517" spans="11:11">
      <c r="K2517" s="373">
        <v>1.4115845565800811E-2</v>
      </c>
    </row>
    <row r="2518" spans="11:11">
      <c r="K2518" s="373">
        <v>-0.14589720444811505</v>
      </c>
    </row>
    <row r="2519" spans="11:11">
      <c r="K2519" s="373">
        <v>0.23442160744419716</v>
      </c>
    </row>
    <row r="2520" spans="11:11">
      <c r="K2520" s="373">
        <v>0.27617801793968377</v>
      </c>
    </row>
    <row r="2521" spans="11:11">
      <c r="K2521" s="373">
        <v>0.12226549713649648</v>
      </c>
    </row>
    <row r="2522" spans="11:11">
      <c r="K2522" s="373">
        <v>0.28088199195563868</v>
      </c>
    </row>
    <row r="2523" spans="11:11">
      <c r="K2523" s="373">
        <v>8.8642476313810503E-2</v>
      </c>
    </row>
    <row r="2524" spans="11:11">
      <c r="K2524" s="373">
        <v>5.4583256734235475E-2</v>
      </c>
    </row>
    <row r="2525" spans="11:11">
      <c r="K2525" s="373">
        <v>-3.0493218894648066E-2</v>
      </c>
    </row>
    <row r="2526" spans="11:11">
      <c r="K2526" s="373">
        <v>0.11319259166563</v>
      </c>
    </row>
    <row r="2527" spans="11:11">
      <c r="K2527" s="373">
        <v>8.1165631441765251E-2</v>
      </c>
    </row>
    <row r="2528" spans="11:11">
      <c r="K2528" s="373">
        <v>0.33796648001410956</v>
      </c>
    </row>
    <row r="2529" spans="11:11">
      <c r="K2529" s="373">
        <v>0.15156213120560236</v>
      </c>
    </row>
    <row r="2530" spans="11:11">
      <c r="K2530" s="373">
        <v>0.25842961551827104</v>
      </c>
    </row>
    <row r="2531" spans="11:11">
      <c r="K2531" s="373">
        <v>0.12649369178093051</v>
      </c>
    </row>
    <row r="2532" spans="11:11">
      <c r="K2532" s="373">
        <v>0.46009396183660622</v>
      </c>
    </row>
    <row r="2533" spans="11:11">
      <c r="K2533" s="373">
        <v>4.4557501079332651E-2</v>
      </c>
    </row>
    <row r="2534" spans="11:11">
      <c r="K2534" s="373">
        <v>0.29292019742563968</v>
      </c>
    </row>
    <row r="2535" spans="11:11">
      <c r="K2535" s="373">
        <v>0.43142812356092453</v>
      </c>
    </row>
    <row r="2536" spans="11:11">
      <c r="K2536" s="373">
        <v>-2.3779630473130253E-2</v>
      </c>
    </row>
    <row r="2537" spans="11:11">
      <c r="K2537" s="373">
        <v>0.11915382510813521</v>
      </c>
    </row>
    <row r="2538" spans="11:11">
      <c r="K2538" s="373">
        <v>-7.2265234490451191E-2</v>
      </c>
    </row>
    <row r="2539" spans="11:11">
      <c r="K2539" s="373">
        <v>0.45459999394547701</v>
      </c>
    </row>
    <row r="2540" spans="11:11">
      <c r="K2540" s="373">
        <v>0.54774403875558919</v>
      </c>
    </row>
    <row r="2541" spans="11:11">
      <c r="K2541" s="373">
        <v>0.14091042871263126</v>
      </c>
    </row>
    <row r="2542" spans="11:11">
      <c r="K2542" s="373">
        <v>6.9927542942773702E-2</v>
      </c>
    </row>
    <row r="2543" spans="11:11">
      <c r="K2543" s="373">
        <v>-3.5600355621227764E-2</v>
      </c>
    </row>
    <row r="2544" spans="11:11">
      <c r="K2544" s="373">
        <v>-0.11288493535970756</v>
      </c>
    </row>
    <row r="2545" spans="11:11">
      <c r="K2545" s="373">
        <v>-3.7834884302528793E-2</v>
      </c>
    </row>
    <row r="2546" spans="11:11">
      <c r="K2546" s="373">
        <v>0.36128523086037689</v>
      </c>
    </row>
    <row r="2547" spans="11:11">
      <c r="K2547" s="373">
        <v>0.46108509700831446</v>
      </c>
    </row>
    <row r="2548" spans="11:11">
      <c r="K2548" s="373">
        <v>6.2029670016349181E-2</v>
      </c>
    </row>
    <row r="2549" spans="11:11">
      <c r="K2549" s="373">
        <v>0.38475700639346844</v>
      </c>
    </row>
    <row r="2550" spans="11:11">
      <c r="K2550" s="373">
        <v>-2.0575926541445133E-3</v>
      </c>
    </row>
    <row r="2551" spans="11:11">
      <c r="K2551" s="373">
        <v>0.5265230616226324</v>
      </c>
    </row>
    <row r="2552" spans="11:11">
      <c r="K2552" s="373">
        <v>0.42905663609247724</v>
      </c>
    </row>
    <row r="2553" spans="11:11">
      <c r="K2553" s="373">
        <v>-1.5622110482717333E-2</v>
      </c>
    </row>
    <row r="2554" spans="11:11">
      <c r="K2554" s="373">
        <v>0.47308334796191431</v>
      </c>
    </row>
    <row r="2555" spans="11:11">
      <c r="K2555" s="373">
        <v>0.50669243821791543</v>
      </c>
    </row>
    <row r="2556" spans="11:11">
      <c r="K2556" s="373">
        <v>0.31547523229041263</v>
      </c>
    </row>
    <row r="2557" spans="11:11">
      <c r="K2557" s="373">
        <v>0.25686962683867787</v>
      </c>
    </row>
    <row r="2558" spans="11:11">
      <c r="K2558" s="373">
        <v>0.12737019671111116</v>
      </c>
    </row>
    <row r="2559" spans="11:11">
      <c r="K2559" s="373">
        <v>0.35025429857683732</v>
      </c>
    </row>
    <row r="2560" spans="11:11">
      <c r="K2560" s="373">
        <v>0.18978555121594431</v>
      </c>
    </row>
    <row r="2561" spans="11:11">
      <c r="K2561" s="373">
        <v>0.11247413530796657</v>
      </c>
    </row>
    <row r="2562" spans="11:11">
      <c r="K2562" s="373">
        <v>0.37893227303347765</v>
      </c>
    </row>
    <row r="2563" spans="11:11">
      <c r="K2563" s="373">
        <v>0.15596464620832085</v>
      </c>
    </row>
    <row r="2564" spans="11:11">
      <c r="K2564" s="373">
        <v>0.42297914836431971</v>
      </c>
    </row>
    <row r="2565" spans="11:11">
      <c r="K2565" s="373">
        <v>0.22884311320284945</v>
      </c>
    </row>
    <row r="2566" spans="11:11">
      <c r="K2566" s="373">
        <v>-8.3915898231184505E-2</v>
      </c>
    </row>
    <row r="2567" spans="11:11">
      <c r="K2567" s="373">
        <v>0.19131556219713119</v>
      </c>
    </row>
    <row r="2568" spans="11:11">
      <c r="K2568" s="373">
        <v>0.18685332536776778</v>
      </c>
    </row>
    <row r="2569" spans="11:11">
      <c r="K2569" s="373">
        <v>0.368662941099696</v>
      </c>
    </row>
    <row r="2570" spans="11:11">
      <c r="K2570" s="373">
        <v>-3.9034363733340904E-2</v>
      </c>
    </row>
    <row r="2571" spans="11:11">
      <c r="K2571" s="373">
        <v>0.40313718094846207</v>
      </c>
    </row>
    <row r="2572" spans="11:11">
      <c r="K2572" s="373">
        <v>0.41055196502294833</v>
      </c>
    </row>
    <row r="2573" spans="11:11">
      <c r="K2573" s="373">
        <v>0.53505760458256635</v>
      </c>
    </row>
    <row r="2574" spans="11:11">
      <c r="K2574" s="373">
        <v>0.29958177613182091</v>
      </c>
    </row>
    <row r="2575" spans="11:11">
      <c r="K2575" s="373">
        <v>-0.15024070250366517</v>
      </c>
    </row>
    <row r="2576" spans="11:11">
      <c r="K2576" s="373">
        <v>0.17629560524884447</v>
      </c>
    </row>
    <row r="2577" spans="11:11">
      <c r="K2577" s="373">
        <v>0.42395610097325309</v>
      </c>
    </row>
    <row r="2578" spans="11:11">
      <c r="K2578" s="373">
        <v>0.24834316292019154</v>
      </c>
    </row>
    <row r="2579" spans="11:11">
      <c r="K2579" s="373">
        <v>0.44662095848686212</v>
      </c>
    </row>
    <row r="2580" spans="11:11">
      <c r="K2580" s="373">
        <v>0.35213320592361463</v>
      </c>
    </row>
    <row r="2581" spans="11:11">
      <c r="K2581" s="373">
        <v>0.15665834339941531</v>
      </c>
    </row>
    <row r="2582" spans="11:11">
      <c r="K2582" s="373">
        <v>0.22949027546325551</v>
      </c>
    </row>
    <row r="2583" spans="11:11">
      <c r="K2583" s="373">
        <v>0.40562707295517542</v>
      </c>
    </row>
    <row r="2584" spans="11:11">
      <c r="K2584" s="373">
        <v>0.43890379970924509</v>
      </c>
    </row>
    <row r="2585" spans="11:11">
      <c r="K2585" s="373">
        <v>0.38254817592810331</v>
      </c>
    </row>
    <row r="2586" spans="11:11">
      <c r="K2586" s="373">
        <v>0.19261471988069734</v>
      </c>
    </row>
    <row r="2587" spans="11:11">
      <c r="K2587" s="373">
        <v>7.7412677297878041E-2</v>
      </c>
    </row>
    <row r="2588" spans="11:11">
      <c r="K2588" s="373">
        <v>0.1722517361942022</v>
      </c>
    </row>
    <row r="2589" spans="11:11">
      <c r="K2589" s="373">
        <v>0.53166949820858722</v>
      </c>
    </row>
    <row r="2590" spans="11:11">
      <c r="K2590" s="373">
        <v>1.021032621506679E-2</v>
      </c>
    </row>
    <row r="2591" spans="11:11">
      <c r="K2591" s="373">
        <v>0.22032656959905372</v>
      </c>
    </row>
    <row r="2592" spans="11:11">
      <c r="K2592" s="373">
        <v>9.121952260374977E-2</v>
      </c>
    </row>
    <row r="2593" spans="11:11">
      <c r="K2593" s="373">
        <v>3.6114814399807793E-2</v>
      </c>
    </row>
    <row r="2594" spans="11:11">
      <c r="K2594" s="373">
        <v>0.40043730782243991</v>
      </c>
    </row>
    <row r="2595" spans="11:11">
      <c r="K2595" s="373">
        <v>0.11352754823146016</v>
      </c>
    </row>
    <row r="2596" spans="11:11">
      <c r="K2596" s="373">
        <v>0.24126638307331727</v>
      </c>
    </row>
    <row r="2597" spans="11:11">
      <c r="K2597" s="373">
        <v>0.39092558337285199</v>
      </c>
    </row>
    <row r="2598" spans="11:11">
      <c r="K2598" s="373">
        <v>-7.3430027078517979E-2</v>
      </c>
    </row>
    <row r="2599" spans="11:11">
      <c r="K2599" s="373">
        <v>0.53072227717053555</v>
      </c>
    </row>
    <row r="2600" spans="11:11">
      <c r="K2600" s="373">
        <v>0.20253332753484687</v>
      </c>
    </row>
    <row r="2601" spans="11:11">
      <c r="K2601" s="373">
        <v>0.50441989436982748</v>
      </c>
    </row>
    <row r="2602" spans="11:11">
      <c r="K2602" s="373">
        <v>-1.7269428568090439E-2</v>
      </c>
    </row>
    <row r="2603" spans="11:11">
      <c r="K2603" s="373">
        <v>6.4082485216301999E-2</v>
      </c>
    </row>
    <row r="2604" spans="11:11">
      <c r="K2604" s="373">
        <v>0.13604675693883106</v>
      </c>
    </row>
    <row r="2605" spans="11:11">
      <c r="K2605" s="373">
        <v>0.23488927454873099</v>
      </c>
    </row>
    <row r="2606" spans="11:11">
      <c r="K2606" s="373">
        <v>4.6920954139450854E-2</v>
      </c>
    </row>
    <row r="2607" spans="11:11">
      <c r="K2607" s="373">
        <v>0.26954637693493755</v>
      </c>
    </row>
    <row r="2608" spans="11:11">
      <c r="K2608" s="373">
        <v>-4.6234383209120211E-2</v>
      </c>
    </row>
    <row r="2609" spans="11:11">
      <c r="K2609" s="373">
        <v>0.44851404314999899</v>
      </c>
    </row>
    <row r="2610" spans="11:11">
      <c r="K2610" s="373">
        <v>0.56315855458872166</v>
      </c>
    </row>
    <row r="2611" spans="11:11">
      <c r="K2611" s="373">
        <v>0.42280343925698327</v>
      </c>
    </row>
    <row r="2612" spans="11:11">
      <c r="K2612" s="373">
        <v>-0.20073739567828286</v>
      </c>
    </row>
    <row r="2613" spans="11:11">
      <c r="K2613" s="373">
        <v>0.35109595164976559</v>
      </c>
    </row>
    <row r="2614" spans="11:11">
      <c r="K2614" s="373">
        <v>0.86241028623811222</v>
      </c>
    </row>
    <row r="2615" spans="11:11">
      <c r="K2615" s="373">
        <v>0.18792530670808616</v>
      </c>
    </row>
    <row r="2616" spans="11:11">
      <c r="K2616" s="373">
        <v>-9.090535742904271E-2</v>
      </c>
    </row>
    <row r="2617" spans="11:11">
      <c r="K2617" s="373">
        <v>-3.7557930280909479E-2</v>
      </c>
    </row>
    <row r="2618" spans="11:11">
      <c r="K2618" s="373">
        <v>0.53690767229207914</v>
      </c>
    </row>
    <row r="2619" spans="11:11">
      <c r="K2619" s="373">
        <v>0.32332110513139023</v>
      </c>
    </row>
    <row r="2620" spans="11:11">
      <c r="K2620" s="373">
        <v>0.50429941354300922</v>
      </c>
    </row>
    <row r="2621" spans="11:11">
      <c r="K2621" s="373">
        <v>0.30161581176036445</v>
      </c>
    </row>
    <row r="2622" spans="11:11">
      <c r="K2622" s="373">
        <v>0.20531002867610226</v>
      </c>
    </row>
    <row r="2623" spans="11:11">
      <c r="K2623" s="373">
        <v>-0.24678491832993532</v>
      </c>
    </row>
    <row r="2624" spans="11:11">
      <c r="K2624" s="373">
        <v>0.14625911370212386</v>
      </c>
    </row>
    <row r="2625" spans="11:11">
      <c r="K2625" s="373">
        <v>9.7412972912693352E-2</v>
      </c>
    </row>
    <row r="2626" spans="11:11">
      <c r="K2626" s="373">
        <v>6.2361539553678291E-2</v>
      </c>
    </row>
    <row r="2627" spans="11:11">
      <c r="K2627" s="373">
        <v>1.5460413786439586E-2</v>
      </c>
    </row>
    <row r="2628" spans="11:11">
      <c r="K2628" s="373">
        <v>0.34837140083075302</v>
      </c>
    </row>
    <row r="2629" spans="11:11">
      <c r="K2629" s="373">
        <v>0.25140768067293906</v>
      </c>
    </row>
    <row r="2630" spans="11:11">
      <c r="K2630" s="373">
        <v>-0.11001398379347171</v>
      </c>
    </row>
    <row r="2631" spans="11:11">
      <c r="K2631" s="373">
        <v>0.28217788269607058</v>
      </c>
    </row>
    <row r="2632" spans="11:11">
      <c r="K2632" s="373">
        <v>0.53830388422341713</v>
      </c>
    </row>
    <row r="2633" spans="11:11">
      <c r="K2633" s="373">
        <v>0.25275321215495716</v>
      </c>
    </row>
    <row r="2634" spans="11:11">
      <c r="K2634" s="373">
        <v>0.38059359463857567</v>
      </c>
    </row>
    <row r="2635" spans="11:11">
      <c r="K2635" s="373">
        <v>-0.11526168428697081</v>
      </c>
    </row>
    <row r="2636" spans="11:11">
      <c r="K2636" s="373">
        <v>0.41788786712727188</v>
      </c>
    </row>
    <row r="2637" spans="11:11">
      <c r="K2637" s="373">
        <v>-0.11285024911707353</v>
      </c>
    </row>
    <row r="2638" spans="11:11">
      <c r="K2638" s="373">
        <v>0.14213852418017492</v>
      </c>
    </row>
    <row r="2639" spans="11:11">
      <c r="K2639" s="373">
        <v>0.56308918316349232</v>
      </c>
    </row>
    <row r="2640" spans="11:11">
      <c r="K2640" s="373">
        <v>9.3929272881950077E-2</v>
      </c>
    </row>
    <row r="2641" spans="11:11">
      <c r="K2641" s="373">
        <v>0.12767493599353585</v>
      </c>
    </row>
    <row r="2642" spans="11:11">
      <c r="K2642" s="373">
        <v>0.13161988345804243</v>
      </c>
    </row>
    <row r="2643" spans="11:11">
      <c r="K2643" s="373">
        <v>0.24611498866218051</v>
      </c>
    </row>
    <row r="2644" spans="11:11">
      <c r="K2644" s="373">
        <v>0.34950735846475212</v>
      </c>
    </row>
    <row r="2645" spans="11:11">
      <c r="K2645" s="373">
        <v>-8.7455415775021472E-2</v>
      </c>
    </row>
    <row r="2646" spans="11:11">
      <c r="K2646" s="373">
        <v>0.41903974132571742</v>
      </c>
    </row>
    <row r="2647" spans="11:11">
      <c r="K2647" s="373">
        <v>0.12936595682446428</v>
      </c>
    </row>
    <row r="2648" spans="11:11">
      <c r="K2648" s="373">
        <v>0.13606930528736005</v>
      </c>
    </row>
    <row r="2649" spans="11:11">
      <c r="K2649" s="373">
        <v>5.5135461374533845E-2</v>
      </c>
    </row>
    <row r="2650" spans="11:11">
      <c r="K2650" s="373">
        <v>-0.16588288473783275</v>
      </c>
    </row>
    <row r="2651" spans="11:11">
      <c r="K2651" s="373">
        <v>0.50006186259384777</v>
      </c>
    </row>
    <row r="2652" spans="11:11">
      <c r="K2652" s="373">
        <v>0.13106027622278194</v>
      </c>
    </row>
    <row r="2653" spans="11:11">
      <c r="K2653" s="373">
        <v>-4.2453955203685556E-2</v>
      </c>
    </row>
    <row r="2654" spans="11:11">
      <c r="K2654" s="373">
        <v>0.16545138603839549</v>
      </c>
    </row>
    <row r="2655" spans="11:11">
      <c r="K2655" s="373">
        <v>0.21408443481699724</v>
      </c>
    </row>
    <row r="2656" spans="11:11">
      <c r="K2656" s="373">
        <v>-0.33426113539289948</v>
      </c>
    </row>
    <row r="2657" spans="11:11">
      <c r="K2657" s="373">
        <v>0.1618677398732129</v>
      </c>
    </row>
    <row r="2658" spans="11:11">
      <c r="K2658" s="373">
        <v>-0.27540998086190838</v>
      </c>
    </row>
    <row r="2659" spans="11:11">
      <c r="K2659" s="373">
        <v>0.36093209831892792</v>
      </c>
    </row>
    <row r="2660" spans="11:11">
      <c r="K2660" s="373">
        <v>0.6264429156721194</v>
      </c>
    </row>
    <row r="2661" spans="11:11">
      <c r="K2661" s="373">
        <v>-3.8933625886630074E-2</v>
      </c>
    </row>
    <row r="2662" spans="11:11">
      <c r="K2662" s="373">
        <v>-0.18247275790523576</v>
      </c>
    </row>
    <row r="2663" spans="11:11">
      <c r="K2663" s="373">
        <v>0.28058937971133391</v>
      </c>
    </row>
    <row r="2664" spans="11:11">
      <c r="K2664" s="373">
        <v>0.24294671738892526</v>
      </c>
    </row>
    <row r="2665" spans="11:11">
      <c r="K2665" s="373">
        <v>-5.8261322014423578E-2</v>
      </c>
    </row>
    <row r="2666" spans="11:11">
      <c r="K2666" s="373">
        <v>0.29062497763557427</v>
      </c>
    </row>
    <row r="2667" spans="11:11">
      <c r="K2667" s="373">
        <v>0.27074434818227888</v>
      </c>
    </row>
    <row r="2668" spans="11:11">
      <c r="K2668" s="373">
        <v>9.1964524722667917E-2</v>
      </c>
    </row>
    <row r="2669" spans="11:11">
      <c r="K2669" s="373">
        <v>0.3156608194087196</v>
      </c>
    </row>
    <row r="2670" spans="11:11">
      <c r="K2670" s="373">
        <v>0.29208083191764955</v>
      </c>
    </row>
    <row r="2671" spans="11:11">
      <c r="K2671" s="373">
        <v>0.15371684216591364</v>
      </c>
    </row>
    <row r="2672" spans="11:11">
      <c r="K2672" s="373">
        <v>0.32112296607447055</v>
      </c>
    </row>
    <row r="2673" spans="11:11">
      <c r="K2673" s="373">
        <v>0.11667557949070861</v>
      </c>
    </row>
    <row r="2674" spans="11:11">
      <c r="K2674" s="373">
        <v>0.2760998561808683</v>
      </c>
    </row>
    <row r="2675" spans="11:11">
      <c r="K2675" s="373">
        <v>0.13219225457807648</v>
      </c>
    </row>
    <row r="2676" spans="11:11">
      <c r="K2676" s="373">
        <v>0.40441566643586024</v>
      </c>
    </row>
    <row r="2677" spans="11:11">
      <c r="K2677" s="373">
        <v>-0.20711326611109848</v>
      </c>
    </row>
    <row r="2678" spans="11:11">
      <c r="K2678" s="373">
        <v>0.30681151565901899</v>
      </c>
    </row>
    <row r="2679" spans="11:11">
      <c r="K2679" s="373">
        <v>0.15008392695448181</v>
      </c>
    </row>
    <row r="2680" spans="11:11">
      <c r="K2680" s="373">
        <v>0.1477911831612142</v>
      </c>
    </row>
    <row r="2681" spans="11:11">
      <c r="K2681" s="373">
        <v>0.12353119566669868</v>
      </c>
    </row>
    <row r="2682" spans="11:11">
      <c r="K2682" s="373">
        <v>-9.8152843200063233E-2</v>
      </c>
    </row>
    <row r="2683" spans="11:11">
      <c r="K2683" s="373">
        <v>0.32180718022216137</v>
      </c>
    </row>
    <row r="2684" spans="11:11">
      <c r="K2684" s="373">
        <v>-2.5231502171112585E-2</v>
      </c>
    </row>
    <row r="2685" spans="11:11">
      <c r="K2685" s="373">
        <v>0.53848014761657126</v>
      </c>
    </row>
    <row r="2686" spans="11:11">
      <c r="K2686" s="373">
        <v>0.20645799226507955</v>
      </c>
    </row>
    <row r="2687" spans="11:11">
      <c r="K2687" s="373">
        <v>0.3184581985521131</v>
      </c>
    </row>
    <row r="2688" spans="11:11">
      <c r="K2688" s="373">
        <v>9.6310384659763715E-2</v>
      </c>
    </row>
    <row r="2689" spans="11:11">
      <c r="K2689" s="373">
        <v>0.44332646429491507</v>
      </c>
    </row>
    <row r="2690" spans="11:11">
      <c r="K2690" s="373">
        <v>0.37104590719181685</v>
      </c>
    </row>
    <row r="2691" spans="11:11">
      <c r="K2691" s="373">
        <v>0.46897218934516016</v>
      </c>
    </row>
    <row r="2692" spans="11:11">
      <c r="K2692" s="373">
        <v>7.8490181189676322E-2</v>
      </c>
    </row>
    <row r="2693" spans="11:11">
      <c r="K2693" s="373">
        <v>-3.0566950163427697E-2</v>
      </c>
    </row>
    <row r="2694" spans="11:11">
      <c r="K2694" s="373">
        <v>0.44229713268033843</v>
      </c>
    </row>
    <row r="2695" spans="11:11">
      <c r="K2695" s="373">
        <v>3.5346358178034443E-4</v>
      </c>
    </row>
    <row r="2696" spans="11:11">
      <c r="K2696" s="373">
        <v>8.884703192968102E-2</v>
      </c>
    </row>
    <row r="2697" spans="11:11">
      <c r="K2697" s="373">
        <v>-0.12264610214050575</v>
      </c>
    </row>
    <row r="2698" spans="11:11">
      <c r="K2698" s="373">
        <v>0.27311083451695484</v>
      </c>
    </row>
    <row r="2699" spans="11:11">
      <c r="K2699" s="373">
        <v>0.28045544762329744</v>
      </c>
    </row>
    <row r="2700" spans="11:11">
      <c r="K2700" s="373">
        <v>0.14252717862940489</v>
      </c>
    </row>
    <row r="2701" spans="11:11">
      <c r="K2701" s="373">
        <v>0.23237972416490549</v>
      </c>
    </row>
    <row r="2702" spans="11:11">
      <c r="K2702" s="373">
        <v>0.45375993660467917</v>
      </c>
    </row>
    <row r="2703" spans="11:11">
      <c r="K2703" s="373">
        <v>0.46808893894583758</v>
      </c>
    </row>
    <row r="2704" spans="11:11">
      <c r="K2704" s="373">
        <v>-2.3114457670824207E-3</v>
      </c>
    </row>
    <row r="2705" spans="11:11">
      <c r="K2705" s="373">
        <v>0.14087144973572086</v>
      </c>
    </row>
    <row r="2706" spans="11:11">
      <c r="K2706" s="373">
        <v>1.8871525766987141E-2</v>
      </c>
    </row>
    <row r="2707" spans="11:11">
      <c r="K2707" s="373">
        <v>0.34220769613986057</v>
      </c>
    </row>
    <row r="2708" spans="11:11">
      <c r="K2708" s="373">
        <v>0.36249041641403612</v>
      </c>
    </row>
    <row r="2709" spans="11:11">
      <c r="K2709" s="373">
        <v>4.9647570088458215E-2</v>
      </c>
    </row>
    <row r="2710" spans="11:11">
      <c r="K2710" s="373">
        <v>-0.18844089076940596</v>
      </c>
    </row>
    <row r="2711" spans="11:11">
      <c r="K2711" s="373">
        <v>8.0886859339721839E-2</v>
      </c>
    </row>
    <row r="2712" spans="11:11">
      <c r="K2712" s="373">
        <v>-8.2967551944984508E-2</v>
      </c>
    </row>
    <row r="2713" spans="11:11">
      <c r="K2713" s="373">
        <v>0.33119712538144763</v>
      </c>
    </row>
    <row r="2714" spans="11:11">
      <c r="K2714" s="373">
        <v>0.22108347347715229</v>
      </c>
    </row>
    <row r="2715" spans="11:11">
      <c r="K2715" s="373">
        <v>0.44905423086296947</v>
      </c>
    </row>
    <row r="2716" spans="11:11">
      <c r="K2716" s="373">
        <v>7.7483813654746214E-3</v>
      </c>
    </row>
    <row r="2717" spans="11:11">
      <c r="K2717" s="373">
        <v>4.5175239120571753E-2</v>
      </c>
    </row>
    <row r="2718" spans="11:11">
      <c r="K2718" s="373">
        <v>0.13872386201164888</v>
      </c>
    </row>
    <row r="2719" spans="11:11">
      <c r="K2719" s="373">
        <v>0.14579375582074494</v>
      </c>
    </row>
    <row r="2720" spans="11:11">
      <c r="K2720" s="373">
        <v>0.28750589631333701</v>
      </c>
    </row>
    <row r="2721" spans="11:11">
      <c r="K2721" s="373">
        <v>-0.13053114260720489</v>
      </c>
    </row>
    <row r="2722" spans="11:11">
      <c r="K2722" s="373">
        <v>0.46238248490175282</v>
      </c>
    </row>
    <row r="2723" spans="11:11">
      <c r="K2723" s="373">
        <v>-2.1294276845015725E-2</v>
      </c>
    </row>
    <row r="2724" spans="11:11">
      <c r="K2724" s="373">
        <v>0.29330258820293031</v>
      </c>
    </row>
    <row r="2725" spans="11:11">
      <c r="K2725" s="373">
        <v>0.35178265719343016</v>
      </c>
    </row>
    <row r="2726" spans="11:11">
      <c r="K2726" s="373">
        <v>5.1926412300975056E-2</v>
      </c>
    </row>
    <row r="2727" spans="11:11">
      <c r="K2727" s="373">
        <v>0.35217543031504217</v>
      </c>
    </row>
    <row r="2728" spans="11:11">
      <c r="K2728" s="373">
        <v>0.32196157058095909</v>
      </c>
    </row>
    <row r="2729" spans="11:11">
      <c r="K2729" s="373">
        <v>0.42344097253216617</v>
      </c>
    </row>
    <row r="2730" spans="11:11">
      <c r="K2730" s="373">
        <v>0.24366369221274153</v>
      </c>
    </row>
    <row r="2731" spans="11:11">
      <c r="K2731" s="373">
        <v>0.43466843023024127</v>
      </c>
    </row>
    <row r="2732" spans="11:11">
      <c r="K2732" s="373">
        <v>0.24096320428851259</v>
      </c>
    </row>
    <row r="2733" spans="11:11">
      <c r="K2733" s="373">
        <v>-8.5827627274689178E-2</v>
      </c>
    </row>
    <row r="2734" spans="11:11">
      <c r="K2734" s="373">
        <v>0.1212172681998267</v>
      </c>
    </row>
    <row r="2735" spans="11:11">
      <c r="K2735" s="373">
        <v>0.30946138144977109</v>
      </c>
    </row>
    <row r="2736" spans="11:11">
      <c r="K2736" s="373">
        <v>0.24093525231987889</v>
      </c>
    </row>
    <row r="2737" spans="11:11">
      <c r="K2737" s="373">
        <v>0.38279173675973555</v>
      </c>
    </row>
    <row r="2738" spans="11:11">
      <c r="K2738" s="373">
        <v>0.14614975135420005</v>
      </c>
    </row>
    <row r="2739" spans="11:11">
      <c r="K2739" s="373">
        <v>0.61620740999599244</v>
      </c>
    </row>
    <row r="2740" spans="11:11">
      <c r="K2740" s="373">
        <v>0.36005385332633333</v>
      </c>
    </row>
    <row r="2741" spans="11:11">
      <c r="K2741" s="373">
        <v>8.0230939627839115E-2</v>
      </c>
    </row>
    <row r="2742" spans="11:11">
      <c r="K2742" s="373">
        <v>0.5760665503893283</v>
      </c>
    </row>
    <row r="2743" spans="11:11">
      <c r="K2743" s="373">
        <v>0.47596350146356459</v>
      </c>
    </row>
    <row r="2744" spans="11:11">
      <c r="K2744" s="373">
        <v>0.10958287462401972</v>
      </c>
    </row>
    <row r="2745" spans="11:11">
      <c r="K2745" s="373">
        <v>0.42844143725883055</v>
      </c>
    </row>
    <row r="2746" spans="11:11">
      <c r="K2746" s="373">
        <v>0.28510436450302312</v>
      </c>
    </row>
    <row r="2747" spans="11:11">
      <c r="K2747" s="373">
        <v>0.31735401173386579</v>
      </c>
    </row>
    <row r="2748" spans="11:11">
      <c r="K2748" s="373">
        <v>0.22034197142380219</v>
      </c>
    </row>
    <row r="2749" spans="11:11">
      <c r="K2749" s="373">
        <v>0.23833989932258626</v>
      </c>
    </row>
    <row r="2750" spans="11:11">
      <c r="K2750" s="373">
        <v>0.12821360549891758</v>
      </c>
    </row>
    <row r="2751" spans="11:11">
      <c r="K2751" s="373">
        <v>7.9080689687294203E-3</v>
      </c>
    </row>
    <row r="2752" spans="11:11">
      <c r="K2752" s="373">
        <v>0.39638946925681573</v>
      </c>
    </row>
    <row r="2753" spans="11:11">
      <c r="K2753" s="373">
        <v>0.40916636015256569</v>
      </c>
    </row>
    <row r="2754" spans="11:11">
      <c r="K2754" s="373">
        <v>0.27032076905939473</v>
      </c>
    </row>
    <row r="2755" spans="11:11">
      <c r="K2755" s="373">
        <v>6.7153459756073453E-2</v>
      </c>
    </row>
    <row r="2756" spans="11:11">
      <c r="K2756" s="373">
        <v>0.25481407907139797</v>
      </c>
    </row>
    <row r="2757" spans="11:11">
      <c r="K2757" s="373">
        <v>0.14158387451901322</v>
      </c>
    </row>
    <row r="2758" spans="11:11">
      <c r="K2758" s="373">
        <v>0.36082987072914174</v>
      </c>
    </row>
    <row r="2759" spans="11:11">
      <c r="K2759" s="373">
        <v>0.56257500882227829</v>
      </c>
    </row>
    <row r="2760" spans="11:11">
      <c r="K2760" s="373">
        <v>0.10574668690612898</v>
      </c>
    </row>
    <row r="2761" spans="11:11">
      <c r="K2761" s="373">
        <v>0.46006448149935064</v>
      </c>
    </row>
    <row r="2762" spans="11:11">
      <c r="K2762" s="373">
        <v>0.18760042312429182</v>
      </c>
    </row>
    <row r="2763" spans="11:11">
      <c r="K2763" s="373">
        <v>0.51074116437415884</v>
      </c>
    </row>
    <row r="2764" spans="11:11">
      <c r="K2764" s="373">
        <v>0.15342515569158799</v>
      </c>
    </row>
    <row r="2765" spans="11:11">
      <c r="K2765" s="373">
        <v>0.15233545055778985</v>
      </c>
    </row>
    <row r="2766" spans="11:11">
      <c r="K2766" s="373">
        <v>0.19705378999133871</v>
      </c>
    </row>
    <row r="2767" spans="11:11">
      <c r="K2767" s="373">
        <v>0.20924609903041813</v>
      </c>
    </row>
    <row r="2768" spans="11:11">
      <c r="K2768" s="373">
        <v>0.31506767955058357</v>
      </c>
    </row>
    <row r="2769" spans="11:11">
      <c r="K2769" s="373">
        <v>0.15010770304953125</v>
      </c>
    </row>
    <row r="2770" spans="11:11">
      <c r="K2770" s="373">
        <v>0.12843687202427989</v>
      </c>
    </row>
    <row r="2771" spans="11:11">
      <c r="K2771" s="373">
        <v>7.5003362167760823E-2</v>
      </c>
    </row>
    <row r="2772" spans="11:11">
      <c r="K2772" s="373">
        <v>0.3282675550345211</v>
      </c>
    </row>
    <row r="2773" spans="11:11">
      <c r="K2773" s="373">
        <v>0.27827726884448012</v>
      </c>
    </row>
    <row r="2774" spans="11:11">
      <c r="K2774" s="373">
        <v>0.11108383484574347</v>
      </c>
    </row>
    <row r="2775" spans="11:11">
      <c r="K2775" s="373">
        <v>0.16704600970949901</v>
      </c>
    </row>
    <row r="2776" spans="11:11">
      <c r="K2776" s="373">
        <v>0.42765227323052901</v>
      </c>
    </row>
    <row r="2777" spans="11:11">
      <c r="K2777" s="373">
        <v>0.15460614620877333</v>
      </c>
    </row>
    <row r="2778" spans="11:11">
      <c r="K2778" s="373">
        <v>3.3290495617610327E-2</v>
      </c>
    </row>
    <row r="2779" spans="11:11">
      <c r="K2779" s="373">
        <v>0.34931481848910506</v>
      </c>
    </row>
    <row r="2780" spans="11:11">
      <c r="K2780" s="373">
        <v>0.18151196330883113</v>
      </c>
    </row>
    <row r="2781" spans="11:11">
      <c r="K2781" s="373">
        <v>1.9443265138909149E-2</v>
      </c>
    </row>
    <row r="2782" spans="11:11">
      <c r="K2782" s="373">
        <v>0.51491891332959439</v>
      </c>
    </row>
    <row r="2783" spans="11:11">
      <c r="K2783" s="373">
        <v>0.1042309051007495</v>
      </c>
    </row>
    <row r="2784" spans="11:11">
      <c r="K2784" s="373">
        <v>-0.18214778756763239</v>
      </c>
    </row>
    <row r="2785" spans="11:11">
      <c r="K2785" s="373">
        <v>0.25822176271366204</v>
      </c>
    </row>
    <row r="2786" spans="11:11">
      <c r="K2786" s="373">
        <v>6.6342214572237213E-2</v>
      </c>
    </row>
    <row r="2787" spans="11:11">
      <c r="K2787" s="373">
        <v>0.32420879538646585</v>
      </c>
    </row>
    <row r="2788" spans="11:11">
      <c r="K2788" s="373">
        <v>0.36164404934190153</v>
      </c>
    </row>
    <row r="2789" spans="11:11">
      <c r="K2789" s="373">
        <v>0.2472153003104558</v>
      </c>
    </row>
    <row r="2790" spans="11:11">
      <c r="K2790" s="373">
        <v>0.15496523528212847</v>
      </c>
    </row>
    <row r="2791" spans="11:11">
      <c r="K2791" s="373">
        <v>0.35913053870661549</v>
      </c>
    </row>
    <row r="2792" spans="11:11">
      <c r="K2792" s="373">
        <v>0.29079650156528736</v>
      </c>
    </row>
    <row r="2793" spans="11:11">
      <c r="K2793" s="373">
        <v>0.37851381686011609</v>
      </c>
    </row>
    <row r="2794" spans="11:11">
      <c r="K2794" s="373">
        <v>0.51810024547371958</v>
      </c>
    </row>
    <row r="2795" spans="11:11">
      <c r="K2795" s="373">
        <v>0.13224414136741003</v>
      </c>
    </row>
    <row r="2796" spans="11:11">
      <c r="K2796" s="373">
        <v>-0.16910085494286009</v>
      </c>
    </row>
    <row r="2797" spans="11:11">
      <c r="K2797" s="373">
        <v>0.36251300702527689</v>
      </c>
    </row>
    <row r="2798" spans="11:11">
      <c r="K2798" s="373">
        <v>8.9056886916387246E-2</v>
      </c>
    </row>
    <row r="2799" spans="11:11">
      <c r="K2799" s="373">
        <v>0.11136859493740947</v>
      </c>
    </row>
    <row r="2800" spans="11:11">
      <c r="K2800" s="373">
        <v>3.0362336743930962E-2</v>
      </c>
    </row>
    <row r="2801" spans="11:11">
      <c r="K2801" s="373">
        <v>0.53407932471005193</v>
      </c>
    </row>
    <row r="2802" spans="11:11">
      <c r="K2802" s="373">
        <v>4.8606688978795276E-2</v>
      </c>
    </row>
    <row r="2803" spans="11:11">
      <c r="K2803" s="373">
        <v>0.33121595712924989</v>
      </c>
    </row>
    <row r="2804" spans="11:11">
      <c r="K2804" s="373">
        <v>-1.5603920807204408E-2</v>
      </c>
    </row>
    <row r="2805" spans="11:11">
      <c r="K2805" s="373">
        <v>0.42158540070195927</v>
      </c>
    </row>
    <row r="2806" spans="11:11">
      <c r="K2806" s="373">
        <v>0.15516598076736177</v>
      </c>
    </row>
    <row r="2807" spans="11:11">
      <c r="K2807" s="373">
        <v>0.37642307687386611</v>
      </c>
    </row>
    <row r="2808" spans="11:11">
      <c r="K2808" s="373">
        <v>2.7215029658332446E-2</v>
      </c>
    </row>
    <row r="2809" spans="11:11">
      <c r="K2809" s="373">
        <v>0.17269403751595958</v>
      </c>
    </row>
    <row r="2810" spans="11:11">
      <c r="K2810" s="373">
        <v>9.7881974186838416E-2</v>
      </c>
    </row>
    <row r="2811" spans="11:11">
      <c r="K2811" s="373">
        <v>0.34207213327348218</v>
      </c>
    </row>
    <row r="2812" spans="11:11">
      <c r="K2812" s="373">
        <v>0.28407508510106605</v>
      </c>
    </row>
    <row r="2813" spans="11:11">
      <c r="K2813" s="373">
        <v>-0.13871516180194576</v>
      </c>
    </row>
    <row r="2814" spans="11:11">
      <c r="K2814" s="373">
        <v>0.15368346875174144</v>
      </c>
    </row>
    <row r="2815" spans="11:11">
      <c r="K2815" s="373">
        <v>1.5748564371049101E-2</v>
      </c>
    </row>
    <row r="2816" spans="11:11">
      <c r="K2816" s="373">
        <v>0.20070400298320989</v>
      </c>
    </row>
    <row r="2817" spans="11:11">
      <c r="K2817" s="373">
        <v>7.1861906720357416E-2</v>
      </c>
    </row>
    <row r="2818" spans="11:11">
      <c r="K2818" s="373">
        <v>5.2350373984404674E-2</v>
      </c>
    </row>
    <row r="2819" spans="11:11">
      <c r="K2819" s="373">
        <v>-1.624665045907181E-2</v>
      </c>
    </row>
    <row r="2820" spans="11:11">
      <c r="K2820" s="373">
        <v>0.17616226622393572</v>
      </c>
    </row>
    <row r="2821" spans="11:11">
      <c r="K2821" s="373">
        <v>0.13798025424033589</v>
      </c>
    </row>
    <row r="2822" spans="11:11">
      <c r="K2822" s="373">
        <v>-8.2899218398601038E-3</v>
      </c>
    </row>
    <row r="2823" spans="11:11">
      <c r="K2823" s="373">
        <v>-0.13777518772199548</v>
      </c>
    </row>
    <row r="2824" spans="11:11">
      <c r="K2824" s="373">
        <v>0.23921602350065729</v>
      </c>
    </row>
    <row r="2825" spans="11:11">
      <c r="K2825" s="373">
        <v>0.20567750844478239</v>
      </c>
    </row>
    <row r="2826" spans="11:11">
      <c r="K2826" s="373">
        <v>0.46971708561925585</v>
      </c>
    </row>
    <row r="2827" spans="11:11">
      <c r="K2827" s="373">
        <v>0.2242918340288147</v>
      </c>
    </row>
    <row r="2828" spans="11:11">
      <c r="K2828" s="373">
        <v>7.2347646689367773E-2</v>
      </c>
    </row>
    <row r="2829" spans="11:11">
      <c r="K2829" s="373">
        <v>0.13516761725708415</v>
      </c>
    </row>
    <row r="2830" spans="11:11">
      <c r="K2830" s="373">
        <v>-2.8739353005705293E-2</v>
      </c>
    </row>
    <row r="2831" spans="11:11">
      <c r="K2831" s="373">
        <v>0.18952676506104793</v>
      </c>
    </row>
    <row r="2832" spans="11:11">
      <c r="K2832" s="373">
        <v>0.30287429802237531</v>
      </c>
    </row>
    <row r="2833" spans="11:11">
      <c r="K2833" s="373">
        <v>0.69611168944923341</v>
      </c>
    </row>
    <row r="2834" spans="11:11">
      <c r="K2834" s="373">
        <v>0.27139341090215718</v>
      </c>
    </row>
    <row r="2835" spans="11:11">
      <c r="K2835" s="373">
        <v>0.1151770981036766</v>
      </c>
    </row>
    <row r="2836" spans="11:11">
      <c r="K2836" s="373">
        <v>0.13783837956787792</v>
      </c>
    </row>
    <row r="2837" spans="11:11">
      <c r="K2837" s="373">
        <v>-0.2639125478132911</v>
      </c>
    </row>
    <row r="2838" spans="11:11">
      <c r="K2838" s="373">
        <v>0.29009792048331873</v>
      </c>
    </row>
    <row r="2839" spans="11:11">
      <c r="K2839" s="373">
        <v>0.42693634270030967</v>
      </c>
    </row>
    <row r="2840" spans="11:11">
      <c r="K2840" s="373">
        <v>-3.0388925271239153E-2</v>
      </c>
    </row>
    <row r="2841" spans="11:11">
      <c r="K2841" s="373">
        <v>0.18226426300856646</v>
      </c>
    </row>
    <row r="2842" spans="11:11">
      <c r="K2842" s="373">
        <v>-0.14222497600079087</v>
      </c>
    </row>
    <row r="2843" spans="11:11">
      <c r="K2843" s="373">
        <v>0.44699258158995581</v>
      </c>
    </row>
    <row r="2844" spans="11:11">
      <c r="K2844" s="373">
        <v>0.55235026860345737</v>
      </c>
    </row>
    <row r="2845" spans="11:11">
      <c r="K2845" s="373">
        <v>0.13286284281743077</v>
      </c>
    </row>
    <row r="2846" spans="11:11">
      <c r="K2846" s="373">
        <v>2.6333940551455326E-2</v>
      </c>
    </row>
    <row r="2847" spans="11:11">
      <c r="K2847" s="373">
        <v>-0.27893880310168584</v>
      </c>
    </row>
    <row r="2848" spans="11:11">
      <c r="K2848" s="373">
        <v>0.16951461016527536</v>
      </c>
    </row>
    <row r="2849" spans="11:11">
      <c r="K2849" s="373">
        <v>0.20277977638150002</v>
      </c>
    </row>
    <row r="2850" spans="11:11">
      <c r="K2850" s="373">
        <v>0.31032525140652489</v>
      </c>
    </row>
    <row r="2851" spans="11:11">
      <c r="K2851" s="373">
        <v>0.54753998158525352</v>
      </c>
    </row>
    <row r="2852" spans="11:11">
      <c r="K2852" s="373">
        <v>0.47326022930402045</v>
      </c>
    </row>
    <row r="2853" spans="11:11">
      <c r="K2853" s="373">
        <v>0.40992001536847966</v>
      </c>
    </row>
    <row r="2854" spans="11:11">
      <c r="K2854" s="373">
        <v>0.41733183552698194</v>
      </c>
    </row>
    <row r="2855" spans="11:11">
      <c r="K2855" s="373">
        <v>0.13657082647841801</v>
      </c>
    </row>
    <row r="2856" spans="11:11">
      <c r="K2856" s="373">
        <v>0.46895473080778727</v>
      </c>
    </row>
    <row r="2857" spans="11:11">
      <c r="K2857" s="373">
        <v>0.12741962620284153</v>
      </c>
    </row>
    <row r="2858" spans="11:11">
      <c r="K2858" s="373">
        <v>-0.10755572247753953</v>
      </c>
    </row>
    <row r="2859" spans="11:11">
      <c r="K2859" s="373">
        <v>8.3540903640210384E-2</v>
      </c>
    </row>
    <row r="2860" spans="11:11">
      <c r="K2860" s="373">
        <v>0.44767916988443113</v>
      </c>
    </row>
    <row r="2861" spans="11:11">
      <c r="K2861" s="373">
        <v>6.2599592207660093E-2</v>
      </c>
    </row>
    <row r="2862" spans="11:11">
      <c r="K2862" s="373">
        <v>0.34108164396947149</v>
      </c>
    </row>
    <row r="2863" spans="11:11">
      <c r="K2863" s="373">
        <v>0.40168134588142723</v>
      </c>
    </row>
    <row r="2864" spans="11:11">
      <c r="K2864" s="373">
        <v>-0.2379788068406552</v>
      </c>
    </row>
    <row r="2865" spans="11:11">
      <c r="K2865" s="373">
        <v>4.2101031043074277E-2</v>
      </c>
    </row>
    <row r="2866" spans="11:11">
      <c r="K2866" s="373">
        <v>0.22489260742544714</v>
      </c>
    </row>
    <row r="2867" spans="11:11">
      <c r="K2867" s="373">
        <v>-2.3964706520388623E-2</v>
      </c>
    </row>
    <row r="2868" spans="11:11">
      <c r="K2868" s="373">
        <v>0.42097513144544529</v>
      </c>
    </row>
    <row r="2869" spans="11:11">
      <c r="K2869" s="373">
        <v>0.51596002809053254</v>
      </c>
    </row>
    <row r="2870" spans="11:11">
      <c r="K2870" s="373">
        <v>0.19939417342991961</v>
      </c>
    </row>
    <row r="2871" spans="11:11">
      <c r="K2871" s="373">
        <v>1.826195768381722E-2</v>
      </c>
    </row>
    <row r="2872" spans="11:11">
      <c r="K2872" s="373">
        <v>-9.9634492858469814E-2</v>
      </c>
    </row>
    <row r="2873" spans="11:11">
      <c r="K2873" s="373">
        <v>0.46461205752671386</v>
      </c>
    </row>
    <row r="2874" spans="11:11">
      <c r="K2874" s="373">
        <v>9.3069658426287116E-2</v>
      </c>
    </row>
    <row r="2875" spans="11:11">
      <c r="K2875" s="373">
        <v>0.3385025891285145</v>
      </c>
    </row>
    <row r="2876" spans="11:11">
      <c r="K2876" s="373">
        <v>0.21685958182897602</v>
      </c>
    </row>
    <row r="2877" spans="11:11">
      <c r="K2877" s="373">
        <v>-0.10136163235136519</v>
      </c>
    </row>
    <row r="2878" spans="11:11">
      <c r="K2878" s="373">
        <v>0.18937651747901363</v>
      </c>
    </row>
    <row r="2879" spans="11:11">
      <c r="K2879" s="373">
        <v>6.6476746210251125E-3</v>
      </c>
    </row>
    <row r="2880" spans="11:11">
      <c r="K2880" s="373">
        <v>0.1958282927526358</v>
      </c>
    </row>
    <row r="2881" spans="11:11">
      <c r="K2881" s="373">
        <v>0.10065749384369771</v>
      </c>
    </row>
    <row r="2882" spans="11:11">
      <c r="K2882" s="373">
        <v>4.4782853650366938E-2</v>
      </c>
    </row>
    <row r="2883" spans="11:11">
      <c r="K2883" s="373">
        <v>1.9965820135093404E-2</v>
      </c>
    </row>
    <row r="2884" spans="11:11">
      <c r="K2884" s="373">
        <v>0.1700145040577179</v>
      </c>
    </row>
    <row r="2885" spans="11:11">
      <c r="K2885" s="373">
        <v>0.13187002608204201</v>
      </c>
    </row>
    <row r="2886" spans="11:11">
      <c r="K2886" s="373">
        <v>-1.6756994330505148E-2</v>
      </c>
    </row>
    <row r="2887" spans="11:11">
      <c r="K2887" s="373">
        <v>-9.7447778111080963E-2</v>
      </c>
    </row>
    <row r="2888" spans="11:11">
      <c r="K2888" s="373">
        <v>0.26380049974099884</v>
      </c>
    </row>
    <row r="2889" spans="11:11">
      <c r="K2889" s="373">
        <v>0.3895688974479683</v>
      </c>
    </row>
    <row r="2890" spans="11:11">
      <c r="K2890" s="373">
        <v>0.15581245435849578</v>
      </c>
    </row>
    <row r="2891" spans="11:11">
      <c r="K2891" s="373">
        <v>0.26049117641332398</v>
      </c>
    </row>
    <row r="2892" spans="11:11">
      <c r="K2892" s="373">
        <v>6.4348450883524144E-2</v>
      </c>
    </row>
    <row r="2893" spans="11:11">
      <c r="K2893" s="373">
        <v>0.30201939531470612</v>
      </c>
    </row>
    <row r="2894" spans="11:11">
      <c r="K2894" s="373">
        <v>0.24298538115344548</v>
      </c>
    </row>
    <row r="2895" spans="11:11">
      <c r="K2895" s="373">
        <v>0.3221062272438957</v>
      </c>
    </row>
    <row r="2896" spans="11:11">
      <c r="K2896" s="373">
        <v>0.16166744565486435</v>
      </c>
    </row>
    <row r="2897" spans="11:11">
      <c r="K2897" s="373">
        <v>0.43869299128958539</v>
      </c>
    </row>
    <row r="2898" spans="11:11">
      <c r="K2898" s="373">
        <v>0.2885920937226738</v>
      </c>
    </row>
    <row r="2899" spans="11:11">
      <c r="K2899" s="373">
        <v>-5.8760016664027859E-3</v>
      </c>
    </row>
    <row r="2900" spans="11:11">
      <c r="K2900" s="373">
        <v>0.46799567610341164</v>
      </c>
    </row>
    <row r="2901" spans="11:11">
      <c r="K2901" s="373">
        <v>0.23575131945064665</v>
      </c>
    </row>
    <row r="2902" spans="11:11">
      <c r="K2902" s="373">
        <v>0.35934471377707</v>
      </c>
    </row>
    <row r="2903" spans="11:11">
      <c r="K2903" s="373">
        <v>-0.17185965954101934</v>
      </c>
    </row>
    <row r="2904" spans="11:11">
      <c r="K2904" s="373">
        <v>0.29551074381598119</v>
      </c>
    </row>
    <row r="2905" spans="11:11">
      <c r="K2905" s="373">
        <v>0.34130185277565706</v>
      </c>
    </row>
    <row r="2906" spans="11:11">
      <c r="K2906" s="373">
        <v>-1.0638299861460809E-2</v>
      </c>
    </row>
    <row r="2907" spans="11:11">
      <c r="K2907" s="373">
        <v>0.19990082640520601</v>
      </c>
    </row>
    <row r="2908" spans="11:11">
      <c r="K2908" s="373">
        <v>0.6566297750272021</v>
      </c>
    </row>
    <row r="2909" spans="11:11">
      <c r="K2909" s="373">
        <v>0.22375777241483874</v>
      </c>
    </row>
    <row r="2910" spans="11:11">
      <c r="K2910" s="373">
        <v>0.30010088257100964</v>
      </c>
    </row>
    <row r="2911" spans="11:11">
      <c r="K2911" s="373">
        <v>0.32131487648947354</v>
      </c>
    </row>
    <row r="2912" spans="11:11">
      <c r="K2912" s="373">
        <v>0.15440701014198299</v>
      </c>
    </row>
    <row r="2913" spans="11:11">
      <c r="K2913" s="373">
        <v>0.55742340637584098</v>
      </c>
    </row>
    <row r="2914" spans="11:11">
      <c r="K2914" s="373">
        <v>-0.15243901931904924</v>
      </c>
    </row>
    <row r="2915" spans="11:11">
      <c r="K2915" s="373">
        <v>0.30620128859216589</v>
      </c>
    </row>
    <row r="2916" spans="11:11">
      <c r="K2916" s="373">
        <v>0.19513172956140812</v>
      </c>
    </row>
    <row r="2917" spans="11:11">
      <c r="K2917" s="373">
        <v>0.37675105462330838</v>
      </c>
    </row>
    <row r="2918" spans="11:11">
      <c r="K2918" s="373">
        <v>-3.0154371413080638E-2</v>
      </c>
    </row>
    <row r="2919" spans="11:11">
      <c r="K2919" s="373">
        <v>0.1536111986733173</v>
      </c>
    </row>
    <row r="2920" spans="11:11">
      <c r="K2920" s="373">
        <v>0.10314331667708321</v>
      </c>
    </row>
    <row r="2921" spans="11:11">
      <c r="K2921" s="373">
        <v>0.48392372319754839</v>
      </c>
    </row>
    <row r="2922" spans="11:11">
      <c r="K2922" s="373">
        <v>0.38283121176215484</v>
      </c>
    </row>
    <row r="2923" spans="11:11">
      <c r="K2923" s="373">
        <v>0.14028731235701386</v>
      </c>
    </row>
    <row r="2924" spans="11:11">
      <c r="K2924" s="373">
        <v>-0.17331391632342663</v>
      </c>
    </row>
    <row r="2925" spans="11:11">
      <c r="K2925" s="373">
        <v>0.40176307152564661</v>
      </c>
    </row>
    <row r="2926" spans="11:11">
      <c r="K2926" s="373">
        <v>0.24535034026134594</v>
      </c>
    </row>
    <row r="2927" spans="11:11">
      <c r="K2927" s="373">
        <v>0.19082215768063793</v>
      </c>
    </row>
    <row r="2928" spans="11:11">
      <c r="K2928" s="373">
        <v>6.3491407001876832E-2</v>
      </c>
    </row>
    <row r="2929" spans="11:11">
      <c r="K2929" s="373">
        <v>0.67885582857632465</v>
      </c>
    </row>
    <row r="2930" spans="11:11">
      <c r="K2930" s="373">
        <v>0.37360178917301079</v>
      </c>
    </row>
    <row r="2931" spans="11:11">
      <c r="K2931" s="373">
        <v>0.60724335485906455</v>
      </c>
    </row>
    <row r="2932" spans="11:11">
      <c r="K2932" s="373">
        <v>0.50565184425670551</v>
      </c>
    </row>
    <row r="2933" spans="11:11">
      <c r="K2933" s="373">
        <v>-2.8848928905633842E-2</v>
      </c>
    </row>
    <row r="2934" spans="11:11">
      <c r="K2934" s="373">
        <v>7.0819905926702953E-2</v>
      </c>
    </row>
    <row r="2935" spans="11:11">
      <c r="K2935" s="373">
        <v>8.2589688804681982E-2</v>
      </c>
    </row>
    <row r="2936" spans="11:11">
      <c r="K2936" s="373">
        <v>7.0330413824903015E-2</v>
      </c>
    </row>
    <row r="2937" spans="11:11">
      <c r="K2937" s="373">
        <v>0.31424096754416997</v>
      </c>
    </row>
    <row r="2938" spans="11:11">
      <c r="K2938" s="373">
        <v>0.32641639102957543</v>
      </c>
    </row>
    <row r="2939" spans="11:11">
      <c r="K2939" s="373">
        <v>2.7071318738604244E-2</v>
      </c>
    </row>
    <row r="2940" spans="11:11">
      <c r="K2940" s="373">
        <v>0.16052869124502189</v>
      </c>
    </row>
    <row r="2941" spans="11:11">
      <c r="K2941" s="373">
        <v>0.16852750061341326</v>
      </c>
    </row>
    <row r="2942" spans="11:11">
      <c r="K2942" s="373">
        <v>0.10052378683710961</v>
      </c>
    </row>
    <row r="2943" spans="11:11">
      <c r="K2943" s="373">
        <v>0.45198746992115568</v>
      </c>
    </row>
    <row r="2944" spans="11:11">
      <c r="K2944" s="373">
        <v>0.23419165527893027</v>
      </c>
    </row>
    <row r="2945" spans="11:11">
      <c r="K2945" s="373">
        <v>0.30855497947666133</v>
      </c>
    </row>
    <row r="2946" spans="11:11">
      <c r="K2946" s="373">
        <v>0.33293663641282012</v>
      </c>
    </row>
    <row r="2947" spans="11:11">
      <c r="K2947" s="373">
        <v>-8.7226928279800164E-2</v>
      </c>
    </row>
    <row r="2948" spans="11:11">
      <c r="K2948" s="373">
        <v>0.23775709525685262</v>
      </c>
    </row>
    <row r="2949" spans="11:11">
      <c r="K2949" s="373">
        <v>0.11882858696561316</v>
      </c>
    </row>
    <row r="2950" spans="11:11">
      <c r="K2950" s="373">
        <v>0.31004395515982242</v>
      </c>
    </row>
    <row r="2951" spans="11:11">
      <c r="K2951" s="373">
        <v>-3.4089098506757343E-2</v>
      </c>
    </row>
    <row r="2952" spans="11:11">
      <c r="K2952" s="373">
        <v>0.56043661765393704</v>
      </c>
    </row>
    <row r="2953" spans="11:11">
      <c r="K2953" s="373">
        <v>2.903896776566306E-2</v>
      </c>
    </row>
    <row r="2954" spans="11:11">
      <c r="K2954" s="373">
        <v>0.48941430016261722</v>
      </c>
    </row>
    <row r="2955" spans="11:11">
      <c r="K2955" s="373">
        <v>-1.812672875302912E-2</v>
      </c>
    </row>
    <row r="2956" spans="11:11">
      <c r="K2956" s="373">
        <v>0.16971786265274269</v>
      </c>
    </row>
    <row r="2957" spans="11:11">
      <c r="K2957" s="373">
        <v>0.25088135390082789</v>
      </c>
    </row>
    <row r="2958" spans="11:11">
      <c r="K2958" s="373">
        <v>1.029422066446517E-2</v>
      </c>
    </row>
    <row r="2959" spans="11:11">
      <c r="K2959" s="373">
        <v>0.21628575224158797</v>
      </c>
    </row>
    <row r="2960" spans="11:11">
      <c r="K2960" s="373">
        <v>0.14426070658668322</v>
      </c>
    </row>
    <row r="2961" spans="11:11">
      <c r="K2961" s="373">
        <v>0.44232613048845559</v>
      </c>
    </row>
    <row r="2962" spans="11:11">
      <c r="K2962" s="373">
        <v>0.39239953004580186</v>
      </c>
    </row>
    <row r="2963" spans="11:11">
      <c r="K2963" s="373">
        <v>0.38799701629047401</v>
      </c>
    </row>
    <row r="2964" spans="11:11">
      <c r="K2964" s="373">
        <v>0.1089302124345195</v>
      </c>
    </row>
    <row r="2965" spans="11:11">
      <c r="K2965" s="373">
        <v>0.40935664366123192</v>
      </c>
    </row>
    <row r="2966" spans="11:11">
      <c r="K2966" s="373">
        <v>-0.24203410640025058</v>
      </c>
    </row>
    <row r="2967" spans="11:11">
      <c r="K2967" s="373">
        <v>0.42021855558288568</v>
      </c>
    </row>
    <row r="2968" spans="11:11">
      <c r="K2968" s="373">
        <v>0.20377519771271047</v>
      </c>
    </row>
    <row r="2969" spans="11:11">
      <c r="K2969" s="373">
        <v>0.40300966128951932</v>
      </c>
    </row>
    <row r="2970" spans="11:11">
      <c r="K2970" s="373">
        <v>0.25865898612275529</v>
      </c>
    </row>
    <row r="2971" spans="11:11">
      <c r="K2971" s="373">
        <v>0.29233348042981677</v>
      </c>
    </row>
    <row r="2972" spans="11:11">
      <c r="K2972" s="373">
        <v>4.3629943582462527E-2</v>
      </c>
    </row>
    <row r="2973" spans="11:11">
      <c r="K2973" s="373">
        <v>0.31946537709113909</v>
      </c>
    </row>
    <row r="2974" spans="11:11">
      <c r="K2974" s="373">
        <v>0.31771266775276619</v>
      </c>
    </row>
    <row r="2975" spans="11:11">
      <c r="K2975" s="373">
        <v>-1.03253950592056E-2</v>
      </c>
    </row>
    <row r="2976" spans="11:11">
      <c r="K2976" s="373">
        <v>-0.26464271359764624</v>
      </c>
    </row>
    <row r="2977" spans="11:11">
      <c r="K2977" s="373">
        <v>0.3319447933741575</v>
      </c>
    </row>
    <row r="2978" spans="11:11">
      <c r="K2978" s="373">
        <v>-3.7193783998503815E-2</v>
      </c>
    </row>
    <row r="2979" spans="11:11">
      <c r="K2979" s="373">
        <v>0.35218675361589513</v>
      </c>
    </row>
    <row r="2980" spans="11:11">
      <c r="K2980" s="373">
        <v>7.5919987498283881E-2</v>
      </c>
    </row>
    <row r="2981" spans="11:11">
      <c r="K2981" s="373">
        <v>0.6253252143193051</v>
      </c>
    </row>
    <row r="2982" spans="11:11">
      <c r="K2982" s="373">
        <v>0.22269917861241417</v>
      </c>
    </row>
    <row r="2983" spans="11:11">
      <c r="K2983" s="373">
        <v>0.33027861293813188</v>
      </c>
    </row>
    <row r="2984" spans="11:11">
      <c r="K2984" s="373">
        <v>0.10857542937045572</v>
      </c>
    </row>
    <row r="2985" spans="11:11">
      <c r="K2985" s="373">
        <v>0.18713196923515851</v>
      </c>
    </row>
    <row r="2986" spans="11:11">
      <c r="K2986" s="373">
        <v>0.47603462662835083</v>
      </c>
    </row>
    <row r="2987" spans="11:11">
      <c r="K2987" s="373">
        <v>0.35282831333001119</v>
      </c>
    </row>
    <row r="2988" spans="11:11">
      <c r="K2988" s="373">
        <v>0.27466352222735702</v>
      </c>
    </row>
    <row r="2989" spans="11:11">
      <c r="K2989" s="373">
        <v>-0.13680634795479207</v>
      </c>
    </row>
    <row r="2990" spans="11:11">
      <c r="K2990" s="373">
        <v>0.43771419926179544</v>
      </c>
    </row>
    <row r="2991" spans="11:11">
      <c r="K2991" s="373">
        <v>0.21811703340173216</v>
      </c>
    </row>
    <row r="2992" spans="11:11">
      <c r="K2992" s="373">
        <v>0.37693012255979608</v>
      </c>
    </row>
    <row r="2993" spans="11:11">
      <c r="K2993" s="373">
        <v>0.19355523748022496</v>
      </c>
    </row>
    <row r="2994" spans="11:11">
      <c r="K2994" s="373">
        <v>0.24585023807323836</v>
      </c>
    </row>
    <row r="2995" spans="11:11">
      <c r="K2995" s="373">
        <v>0.25630633345934473</v>
      </c>
    </row>
    <row r="2996" spans="11:11">
      <c r="K2996" s="373">
        <v>3.9642083556779451E-2</v>
      </c>
    </row>
    <row r="2997" spans="11:11">
      <c r="K2997" s="373">
        <v>-0.16933048540753171</v>
      </c>
    </row>
    <row r="2998" spans="11:11">
      <c r="K2998" s="373">
        <v>0.19900379088652187</v>
      </c>
    </row>
    <row r="2999" spans="11:11">
      <c r="K2999" s="373">
        <v>0.11949839433466258</v>
      </c>
    </row>
    <row r="3000" spans="11:11">
      <c r="K3000" s="373">
        <v>-0.19438495637719522</v>
      </c>
    </row>
    <row r="3001" spans="11:11">
      <c r="K3001" s="373">
        <v>0.39834177803742588</v>
      </c>
    </row>
    <row r="3002" spans="11:11">
      <c r="K3002" s="373">
        <v>0.18761891564938282</v>
      </c>
    </row>
    <row r="3003" spans="11:11">
      <c r="K3003" s="373">
        <v>5.5050755026296638E-2</v>
      </c>
    </row>
    <row r="3004" spans="11:11">
      <c r="K3004" s="373">
        <v>0.15172348978023775</v>
      </c>
    </row>
    <row r="3005" spans="11:11">
      <c r="K3005" s="373">
        <v>5.5104716249211316E-2</v>
      </c>
    </row>
    <row r="3006" spans="11:11">
      <c r="K3006" s="373">
        <v>0.49468470509250739</v>
      </c>
    </row>
    <row r="3007" spans="11:11">
      <c r="K3007" s="373">
        <v>0.31906876012384511</v>
      </c>
    </row>
    <row r="3008" spans="11:11">
      <c r="K3008" s="373">
        <v>0.26767884118609975</v>
      </c>
    </row>
    <row r="3009" spans="11:11">
      <c r="K3009" s="373">
        <v>0.23950728243882091</v>
      </c>
    </row>
    <row r="3010" spans="11:11">
      <c r="K3010" s="373">
        <v>3.3051938795741087E-2</v>
      </c>
    </row>
    <row r="3011" spans="11:11">
      <c r="K3011" s="373">
        <v>-6.8864317021447352E-2</v>
      </c>
    </row>
    <row r="3012" spans="11:11">
      <c r="K3012" s="373">
        <v>0.25644493860846196</v>
      </c>
    </row>
    <row r="3013" spans="11:11">
      <c r="K3013" s="373">
        <v>7.7639413672739188E-2</v>
      </c>
    </row>
    <row r="3014" spans="11:11">
      <c r="K3014" s="373">
        <v>0.15320507966000729</v>
      </c>
    </row>
    <row r="3015" spans="11:11">
      <c r="K3015" s="373">
        <v>0.17085868717142505</v>
      </c>
    </row>
    <row r="3016" spans="11:11">
      <c r="K3016" s="373">
        <v>0.14284945730680954</v>
      </c>
    </row>
    <row r="3017" spans="11:11">
      <c r="K3017" s="373">
        <v>0.26472915397158281</v>
      </c>
    </row>
    <row r="3018" spans="11:11">
      <c r="K3018" s="373">
        <v>0.20220217917888017</v>
      </c>
    </row>
    <row r="3019" spans="11:11">
      <c r="K3019" s="373">
        <v>0.5373397489950098</v>
      </c>
    </row>
    <row r="3020" spans="11:11">
      <c r="K3020" s="373">
        <v>0.2609864317326136</v>
      </c>
    </row>
    <row r="3021" spans="11:11">
      <c r="K3021" s="373">
        <v>-3.6547760988857592E-2</v>
      </c>
    </row>
    <row r="3022" spans="11:11">
      <c r="K3022" s="373">
        <v>-0.21926560279783647</v>
      </c>
    </row>
    <row r="3023" spans="11:11">
      <c r="K3023" s="373">
        <v>0.32508532132467605</v>
      </c>
    </row>
    <row r="3024" spans="11:11">
      <c r="K3024" s="373">
        <v>0.19230467693235087</v>
      </c>
    </row>
    <row r="3025" spans="11:11">
      <c r="K3025" s="373">
        <v>0.26442038135241597</v>
      </c>
    </row>
    <row r="3026" spans="11:11">
      <c r="K3026" s="373">
        <v>0.22186165258091473</v>
      </c>
    </row>
    <row r="3027" spans="11:11">
      <c r="K3027" s="373">
        <v>7.0255055006460898E-2</v>
      </c>
    </row>
    <row r="3028" spans="11:11">
      <c r="K3028" s="373">
        <v>0.21209943777107187</v>
      </c>
    </row>
    <row r="3029" spans="11:11">
      <c r="K3029" s="373">
        <v>0.36522312482173014</v>
      </c>
    </row>
    <row r="3030" spans="11:11">
      <c r="K3030" s="373">
        <v>0.46673073473664606</v>
      </c>
    </row>
    <row r="3031" spans="11:11">
      <c r="K3031" s="373">
        <v>0.15553022143273054</v>
      </c>
    </row>
    <row r="3032" spans="11:11">
      <c r="K3032" s="373">
        <v>0.25669288016062453</v>
      </c>
    </row>
    <row r="3033" spans="11:11">
      <c r="K3033" s="373">
        <v>0.39372086451881239</v>
      </c>
    </row>
    <row r="3034" spans="11:11">
      <c r="K3034" s="373">
        <v>0.40585241732951971</v>
      </c>
    </row>
    <row r="3035" spans="11:11">
      <c r="K3035" s="373">
        <v>0.39343217268055652</v>
      </c>
    </row>
    <row r="3036" spans="11:11">
      <c r="K3036" s="373">
        <v>7.8646674690268314E-2</v>
      </c>
    </row>
    <row r="3037" spans="11:11">
      <c r="K3037" s="373">
        <v>0.30702821361814903</v>
      </c>
    </row>
    <row r="3038" spans="11:11">
      <c r="K3038" s="373">
        <v>0.12728227442358664</v>
      </c>
    </row>
    <row r="3039" spans="11:11">
      <c r="K3039" s="373">
        <v>-0.29272284506512536</v>
      </c>
    </row>
    <row r="3040" spans="11:11">
      <c r="K3040" s="373">
        <v>0.20962739643970263</v>
      </c>
    </row>
    <row r="3041" spans="11:11">
      <c r="K3041" s="373">
        <v>0.67987206852188975</v>
      </c>
    </row>
    <row r="3042" spans="11:11">
      <c r="K3042" s="373">
        <v>0.20090637089247587</v>
      </c>
    </row>
    <row r="3043" spans="11:11">
      <c r="K3043" s="373">
        <v>0.10681582281318946</v>
      </c>
    </row>
    <row r="3044" spans="11:11">
      <c r="K3044" s="373">
        <v>0.13638346725079664</v>
      </c>
    </row>
    <row r="3045" spans="11:11">
      <c r="K3045" s="373">
        <v>0.41710067379362714</v>
      </c>
    </row>
    <row r="3046" spans="11:11">
      <c r="K3046" s="373">
        <v>0.59830289040565621</v>
      </c>
    </row>
    <row r="3047" spans="11:11">
      <c r="K3047" s="373">
        <v>5.3057004668970453E-3</v>
      </c>
    </row>
    <row r="3048" spans="11:11">
      <c r="K3048" s="373">
        <v>-6.3987522237981209E-2</v>
      </c>
    </row>
    <row r="3049" spans="11:11">
      <c r="K3049" s="373">
        <v>0.33700395181049081</v>
      </c>
    </row>
    <row r="3050" spans="11:11">
      <c r="K3050" s="373">
        <v>-1.086872700217234E-3</v>
      </c>
    </row>
    <row r="3051" spans="11:11">
      <c r="K3051" s="373">
        <v>0.32910760537036698</v>
      </c>
    </row>
    <row r="3052" spans="11:11">
      <c r="K3052" s="373">
        <v>0.28132937872408004</v>
      </c>
    </row>
    <row r="3053" spans="11:11">
      <c r="K3053" s="373">
        <v>0.28249128077452856</v>
      </c>
    </row>
    <row r="3054" spans="11:11">
      <c r="K3054" s="373">
        <v>0.22010578191124464</v>
      </c>
    </row>
    <row r="3055" spans="11:11">
      <c r="K3055" s="373">
        <v>0.2340217727076046</v>
      </c>
    </row>
    <row r="3056" spans="11:11">
      <c r="K3056" s="373">
        <v>0.59790142729170936</v>
      </c>
    </row>
    <row r="3057" spans="11:11">
      <c r="K3057" s="373">
        <v>-3.2672989483635284E-2</v>
      </c>
    </row>
    <row r="3058" spans="11:11">
      <c r="K3058" s="373">
        <v>0.14782216026162964</v>
      </c>
    </row>
    <row r="3059" spans="11:11">
      <c r="K3059" s="373">
        <v>0.3508217265704523</v>
      </c>
    </row>
    <row r="3060" spans="11:11">
      <c r="K3060" s="373">
        <v>0.17313395446278057</v>
      </c>
    </row>
    <row r="3061" spans="11:11">
      <c r="K3061" s="373">
        <v>0.48088773162301313</v>
      </c>
    </row>
    <row r="3062" spans="11:11">
      <c r="K3062" s="373">
        <v>0.21791622040819969</v>
      </c>
    </row>
    <row r="3063" spans="11:11">
      <c r="K3063" s="373">
        <v>0.49182943804900359</v>
      </c>
    </row>
    <row r="3064" spans="11:11">
      <c r="K3064" s="373">
        <v>0.47579631012864843</v>
      </c>
    </row>
    <row r="3065" spans="11:11">
      <c r="K3065" s="373">
        <v>2.6178323169793627E-2</v>
      </c>
    </row>
    <row r="3066" spans="11:11">
      <c r="K3066" s="373">
        <v>0.2393638835179821</v>
      </c>
    </row>
    <row r="3067" spans="11:11">
      <c r="K3067" s="373">
        <v>-0.13579056792342747</v>
      </c>
    </row>
    <row r="3068" spans="11:11">
      <c r="K3068" s="373">
        <v>0.29678544564804854</v>
      </c>
    </row>
    <row r="3069" spans="11:11">
      <c r="K3069" s="373">
        <v>0.26010389998547678</v>
      </c>
    </row>
    <row r="3070" spans="11:11">
      <c r="K3070" s="373">
        <v>0.11805305115813947</v>
      </c>
    </row>
    <row r="3071" spans="11:11">
      <c r="K3071" s="373">
        <v>0.21094517894750342</v>
      </c>
    </row>
    <row r="3072" spans="11:11">
      <c r="K3072" s="373">
        <v>-2.8202916692960156E-2</v>
      </c>
    </row>
    <row r="3073" spans="11:11">
      <c r="K3073" s="373">
        <v>0.22213874347625673</v>
      </c>
    </row>
    <row r="3074" spans="11:11">
      <c r="K3074" s="373">
        <v>0.34605020395678809</v>
      </c>
    </row>
    <row r="3075" spans="11:11">
      <c r="K3075" s="373">
        <v>0.58904824954366108</v>
      </c>
    </row>
    <row r="3076" spans="11:11">
      <c r="K3076" s="373">
        <v>0.43935818481651534</v>
      </c>
    </row>
    <row r="3077" spans="11:11">
      <c r="K3077" s="373">
        <v>0.48499873321061959</v>
      </c>
    </row>
    <row r="3078" spans="11:11">
      <c r="K3078" s="373">
        <v>0.37674936552000693</v>
      </c>
    </row>
    <row r="3079" spans="11:11">
      <c r="K3079" s="373">
        <v>0.59890639449419725</v>
      </c>
    </row>
    <row r="3080" spans="11:11">
      <c r="K3080" s="373">
        <v>-0.10487592054685624</v>
      </c>
    </row>
    <row r="3081" spans="11:11">
      <c r="K3081" s="373">
        <v>9.0995276472218611E-2</v>
      </c>
    </row>
    <row r="3082" spans="11:11">
      <c r="K3082" s="373">
        <v>0.41594243615237536</v>
      </c>
    </row>
    <row r="3083" spans="11:11">
      <c r="K3083" s="373">
        <v>0.18488529700613654</v>
      </c>
    </row>
    <row r="3084" spans="11:11">
      <c r="K3084" s="373">
        <v>0.17483778249293569</v>
      </c>
    </row>
    <row r="3085" spans="11:11">
      <c r="K3085" s="373">
        <v>-0.1174754678641583</v>
      </c>
    </row>
    <row r="3086" spans="11:11">
      <c r="K3086" s="373">
        <v>0.12310419338018219</v>
      </c>
    </row>
    <row r="3087" spans="11:11">
      <c r="K3087" s="373">
        <v>-1.2167734990344514E-2</v>
      </c>
    </row>
    <row r="3088" spans="11:11">
      <c r="K3088" s="373">
        <v>-5.3802097425614814E-3</v>
      </c>
    </row>
    <row r="3089" spans="11:11">
      <c r="K3089" s="373">
        <v>0.12430029619137906</v>
      </c>
    </row>
    <row r="3090" spans="11:11">
      <c r="K3090" s="373">
        <v>0.13772587922439539</v>
      </c>
    </row>
    <row r="3091" spans="11:11">
      <c r="K3091" s="373">
        <v>-1.9153248613626994E-3</v>
      </c>
    </row>
    <row r="3092" spans="11:11">
      <c r="K3092" s="373">
        <v>0.41312703065403422</v>
      </c>
    </row>
    <row r="3093" spans="11:11">
      <c r="K3093" s="373">
        <v>0.37066907594659604</v>
      </c>
    </row>
    <row r="3094" spans="11:11">
      <c r="K3094" s="373">
        <v>0.3047240571252352</v>
      </c>
    </row>
    <row r="3095" spans="11:11">
      <c r="K3095" s="373">
        <v>0.45034803896489217</v>
      </c>
    </row>
    <row r="3096" spans="11:11">
      <c r="K3096" s="373">
        <v>0.43792422846034484</v>
      </c>
    </row>
    <row r="3097" spans="11:11">
      <c r="K3097" s="373">
        <v>0.11847391643259297</v>
      </c>
    </row>
    <row r="3098" spans="11:11">
      <c r="K3098" s="373">
        <v>0.30816688900983369</v>
      </c>
    </row>
    <row r="3099" spans="11:11">
      <c r="K3099" s="373">
        <v>0.44156259442277568</v>
      </c>
    </row>
    <row r="3100" spans="11:11">
      <c r="K3100" s="373">
        <v>-9.3493076909451078E-3</v>
      </c>
    </row>
    <row r="3101" spans="11:11">
      <c r="K3101" s="373">
        <v>0.3392857734690693</v>
      </c>
    </row>
    <row r="3102" spans="11:11">
      <c r="K3102" s="373">
        <v>4.1402845967064561E-2</v>
      </c>
    </row>
    <row r="3103" spans="11:11">
      <c r="K3103" s="373">
        <v>0.25917672158675198</v>
      </c>
    </row>
    <row r="3104" spans="11:11">
      <c r="K3104" s="373">
        <v>6.5043540260599553E-2</v>
      </c>
    </row>
    <row r="3105" spans="11:11">
      <c r="K3105" s="373">
        <v>-5.5309942784848576E-2</v>
      </c>
    </row>
    <row r="3106" spans="11:11">
      <c r="K3106" s="373">
        <v>0.37496411772187654</v>
      </c>
    </row>
    <row r="3107" spans="11:11">
      <c r="K3107" s="373">
        <v>0.12719704967373557</v>
      </c>
    </row>
    <row r="3108" spans="11:11">
      <c r="K3108" s="373">
        <v>0.29378187060834215</v>
      </c>
    </row>
    <row r="3109" spans="11:11">
      <c r="K3109" s="373">
        <v>0.17380818599002223</v>
      </c>
    </row>
    <row r="3110" spans="11:11">
      <c r="K3110" s="373">
        <v>0.29152294951367019</v>
      </c>
    </row>
    <row r="3111" spans="11:11">
      <c r="K3111" s="373">
        <v>0.29128314345509243</v>
      </c>
    </row>
    <row r="3112" spans="11:11">
      <c r="K3112" s="373">
        <v>1.263573515122518E-3</v>
      </c>
    </row>
    <row r="3113" spans="11:11">
      <c r="K3113" s="373">
        <v>7.7683949918291972E-2</v>
      </c>
    </row>
    <row r="3114" spans="11:11">
      <c r="K3114" s="373">
        <v>-0.26284890930749705</v>
      </c>
    </row>
    <row r="3115" spans="11:11">
      <c r="K3115" s="373">
        <v>0.30872117660621945</v>
      </c>
    </row>
    <row r="3116" spans="11:11">
      <c r="K3116" s="373">
        <v>-2.6562331415609264E-2</v>
      </c>
    </row>
    <row r="3117" spans="11:11">
      <c r="K3117" s="373">
        <v>0.3996626434688022</v>
      </c>
    </row>
    <row r="3118" spans="11:11">
      <c r="K3118" s="373">
        <v>0.45867395043008186</v>
      </c>
    </row>
    <row r="3119" spans="11:11">
      <c r="K3119" s="373">
        <v>0.30717651709467164</v>
      </c>
    </row>
    <row r="3120" spans="11:11">
      <c r="K3120" s="373">
        <v>0.10488414743217556</v>
      </c>
    </row>
    <row r="3121" spans="11:11">
      <c r="K3121" s="373">
        <v>0.37744022201707184</v>
      </c>
    </row>
    <row r="3122" spans="11:11">
      <c r="K3122" s="373">
        <v>0.31509553903733178</v>
      </c>
    </row>
    <row r="3123" spans="11:11">
      <c r="K3123" s="373">
        <v>0.58058522087268916</v>
      </c>
    </row>
    <row r="3124" spans="11:11">
      <c r="K3124" s="373">
        <v>6.6711001449246687E-2</v>
      </c>
    </row>
    <row r="3125" spans="11:11">
      <c r="K3125" s="373">
        <v>0.52264995082804111</v>
      </c>
    </row>
    <row r="3126" spans="11:11">
      <c r="K3126" s="373">
        <v>0.18124368504662858</v>
      </c>
    </row>
    <row r="3127" spans="11:11">
      <c r="K3127" s="373">
        <v>0.21234854366229561</v>
      </c>
    </row>
    <row r="3128" spans="11:11">
      <c r="K3128" s="373">
        <v>0.34383811994960678</v>
      </c>
    </row>
    <row r="3129" spans="11:11">
      <c r="K3129" s="373">
        <v>0.25425740894750137</v>
      </c>
    </row>
    <row r="3130" spans="11:11">
      <c r="K3130" s="373">
        <v>0.11193987715171172</v>
      </c>
    </row>
    <row r="3131" spans="11:11">
      <c r="K3131" s="373">
        <v>0.32805201064442735</v>
      </c>
    </row>
    <row r="3132" spans="11:11">
      <c r="K3132" s="373">
        <v>-1.0160946065271292E-2</v>
      </c>
    </row>
    <row r="3133" spans="11:11">
      <c r="K3133" s="373">
        <v>0.18283126080539525</v>
      </c>
    </row>
    <row r="3134" spans="11:11">
      <c r="K3134" s="373">
        <v>0.37734408703198508</v>
      </c>
    </row>
    <row r="3135" spans="11:11">
      <c r="K3135" s="373">
        <v>0.29576740254123957</v>
      </c>
    </row>
    <row r="3136" spans="11:11">
      <c r="K3136" s="373">
        <v>0.21613815765781252</v>
      </c>
    </row>
    <row r="3137" spans="11:11">
      <c r="K3137" s="373">
        <v>-0.16046010216773232</v>
      </c>
    </row>
    <row r="3138" spans="11:11">
      <c r="K3138" s="373">
        <v>-0.13625452035490526</v>
      </c>
    </row>
    <row r="3139" spans="11:11">
      <c r="K3139" s="373">
        <v>0.44104301339038621</v>
      </c>
    </row>
    <row r="3140" spans="11:11">
      <c r="K3140" s="373">
        <v>0.36317759596241417</v>
      </c>
    </row>
    <row r="3141" spans="11:11">
      <c r="K3141" s="373">
        <v>0.20284709437209592</v>
      </c>
    </row>
    <row r="3142" spans="11:11">
      <c r="K3142" s="373">
        <v>0.26449914380547912</v>
      </c>
    </row>
    <row r="3143" spans="11:11">
      <c r="K3143" s="373">
        <v>0.1296625440505117</v>
      </c>
    </row>
    <row r="3144" spans="11:11">
      <c r="K3144" s="373">
        <v>0.35788498864382179</v>
      </c>
    </row>
    <row r="3145" spans="11:11">
      <c r="K3145" s="373">
        <v>0.34070631273299079</v>
      </c>
    </row>
    <row r="3146" spans="11:11">
      <c r="K3146" s="373">
        <v>0.60230951471169392</v>
      </c>
    </row>
    <row r="3147" spans="11:11">
      <c r="K3147" s="373">
        <v>0.11562533264185992</v>
      </c>
    </row>
    <row r="3148" spans="11:11">
      <c r="K3148" s="373">
        <v>-4.3347938934764962E-2</v>
      </c>
    </row>
    <row r="3149" spans="11:11">
      <c r="K3149" s="373">
        <v>0.42950602216206857</v>
      </c>
    </row>
    <row r="3150" spans="11:11">
      <c r="K3150" s="373">
        <v>-0.11161040051872306</v>
      </c>
    </row>
    <row r="3151" spans="11:11">
      <c r="K3151" s="373">
        <v>0.26127876436884456</v>
      </c>
    </row>
    <row r="3152" spans="11:11">
      <c r="K3152" s="373">
        <v>0.28047628505541411</v>
      </c>
    </row>
    <row r="3153" spans="11:11">
      <c r="K3153" s="373">
        <v>0.20651219792394437</v>
      </c>
    </row>
    <row r="3154" spans="11:11">
      <c r="K3154" s="373">
        <v>0.43607592763587499</v>
      </c>
    </row>
    <row r="3155" spans="11:11">
      <c r="K3155" s="373">
        <v>0.46092711659366681</v>
      </c>
    </row>
    <row r="3156" spans="11:11">
      <c r="K3156" s="373">
        <v>0.3557852652686897</v>
      </c>
    </row>
    <row r="3157" spans="11:11">
      <c r="K3157" s="373">
        <v>0.12002085424477271</v>
      </c>
    </row>
    <row r="3158" spans="11:11">
      <c r="K3158" s="373">
        <v>0.39901953756015951</v>
      </c>
    </row>
    <row r="3159" spans="11:11">
      <c r="K3159" s="373">
        <v>8.8307569631038474E-2</v>
      </c>
    </row>
    <row r="3160" spans="11:11">
      <c r="K3160" s="373">
        <v>0.39106963884428847</v>
      </c>
    </row>
    <row r="3161" spans="11:11">
      <c r="K3161" s="373">
        <v>0.36322544206743235</v>
      </c>
    </row>
    <row r="3162" spans="11:11">
      <c r="K3162" s="373">
        <v>0.27283481151744104</v>
      </c>
    </row>
    <row r="3163" spans="11:11">
      <c r="K3163" s="373">
        <v>-0.27442834340070044</v>
      </c>
    </row>
    <row r="3164" spans="11:11">
      <c r="K3164" s="373">
        <v>1.1304399921734376E-3</v>
      </c>
    </row>
    <row r="3165" spans="11:11">
      <c r="K3165" s="373">
        <v>5.2160102267715613E-2</v>
      </c>
    </row>
    <row r="3166" spans="11:11">
      <c r="K3166" s="373">
        <v>0.13526499914183154</v>
      </c>
    </row>
    <row r="3167" spans="11:11">
      <c r="K3167" s="373">
        <v>0.507536988788448</v>
      </c>
    </row>
    <row r="3168" spans="11:11">
      <c r="K3168" s="373">
        <v>0.50735593952573388</v>
      </c>
    </row>
    <row r="3169" spans="11:11">
      <c r="K3169" s="373">
        <v>0.53731806899699097</v>
      </c>
    </row>
    <row r="3170" spans="11:11">
      <c r="K3170" s="373">
        <v>0.2093285891918566</v>
      </c>
    </row>
    <row r="3171" spans="11:11">
      <c r="K3171" s="373">
        <v>0.47265161575605674</v>
      </c>
    </row>
    <row r="3172" spans="11:11">
      <c r="K3172" s="373">
        <v>-4.1044534005061251E-2</v>
      </c>
    </row>
    <row r="3173" spans="11:11">
      <c r="K3173" s="373">
        <v>0.24234598864418921</v>
      </c>
    </row>
    <row r="3174" spans="11:11">
      <c r="K3174" s="373">
        <v>0.42623697966052743</v>
      </c>
    </row>
    <row r="3175" spans="11:11">
      <c r="K3175" s="373">
        <v>5.8462360866457841E-2</v>
      </c>
    </row>
    <row r="3176" spans="11:11">
      <c r="K3176" s="373">
        <v>0.11812065663250282</v>
      </c>
    </row>
    <row r="3177" spans="11:11">
      <c r="K3177" s="373">
        <v>0.3972629141572217</v>
      </c>
    </row>
    <row r="3178" spans="11:11">
      <c r="K3178" s="373">
        <v>-6.2399887198007598E-2</v>
      </c>
    </row>
    <row r="3179" spans="11:11">
      <c r="K3179" s="373">
        <v>0.52928291844824504</v>
      </c>
    </row>
    <row r="3180" spans="11:11">
      <c r="K3180" s="373">
        <v>0.14044900282233708</v>
      </c>
    </row>
    <row r="3181" spans="11:11">
      <c r="K3181" s="373">
        <v>0.37710074884089617</v>
      </c>
    </row>
    <row r="3182" spans="11:11">
      <c r="K3182" s="373">
        <v>0.35061441947643646</v>
      </c>
    </row>
    <row r="3183" spans="11:11">
      <c r="K3183" s="373">
        <v>0.22283093405383281</v>
      </c>
    </row>
    <row r="3184" spans="11:11">
      <c r="K3184" s="373">
        <v>-6.2645087673909972E-2</v>
      </c>
    </row>
    <row r="3185" spans="11:11">
      <c r="K3185" s="373">
        <v>0.37639597188288998</v>
      </c>
    </row>
    <row r="3186" spans="11:11">
      <c r="K3186" s="373">
        <v>8.5086015501641077E-2</v>
      </c>
    </row>
    <row r="3187" spans="11:11">
      <c r="K3187" s="373">
        <v>0.16083889051726863</v>
      </c>
    </row>
    <row r="3188" spans="11:11">
      <c r="K3188" s="373">
        <v>0.1015507268503355</v>
      </c>
    </row>
    <row r="3189" spans="11:11">
      <c r="K3189" s="373">
        <v>0.15902093927674921</v>
      </c>
    </row>
    <row r="3190" spans="11:11">
      <c r="K3190" s="373">
        <v>-5.9190577727915361E-2</v>
      </c>
    </row>
    <row r="3191" spans="11:11">
      <c r="K3191" s="373">
        <v>0.35000688290898707</v>
      </c>
    </row>
    <row r="3192" spans="11:11">
      <c r="K3192" s="373">
        <v>-0.127603942406596</v>
      </c>
    </row>
    <row r="3193" spans="11:11">
      <c r="K3193" s="373">
        <v>0.1477423578237973</v>
      </c>
    </row>
    <row r="3194" spans="11:11">
      <c r="K3194" s="373">
        <v>0.64343986967938416</v>
      </c>
    </row>
    <row r="3195" spans="11:11">
      <c r="K3195" s="373">
        <v>8.3842457875189513E-3</v>
      </c>
    </row>
    <row r="3196" spans="11:11">
      <c r="K3196" s="373">
        <v>0.31460136746834988</v>
      </c>
    </row>
    <row r="3197" spans="11:11">
      <c r="K3197" s="373">
        <v>0.40528635579472749</v>
      </c>
    </row>
    <row r="3198" spans="11:11">
      <c r="K3198" s="373">
        <v>0.15459996253858743</v>
      </c>
    </row>
    <row r="3199" spans="11:11">
      <c r="K3199" s="373">
        <v>0.1863365827672403</v>
      </c>
    </row>
    <row r="3200" spans="11:11">
      <c r="K3200" s="373">
        <v>0.11123857951780414</v>
      </c>
    </row>
    <row r="3201" spans="11:11">
      <c r="K3201" s="373">
        <v>3.913155522808176E-2</v>
      </c>
    </row>
    <row r="3202" spans="11:11">
      <c r="K3202" s="373">
        <v>0.12904463114998155</v>
      </c>
    </row>
    <row r="3203" spans="11:11">
      <c r="K3203" s="373">
        <v>5.8483329566852094E-2</v>
      </c>
    </row>
    <row r="3204" spans="11:11">
      <c r="K3204" s="373">
        <v>5.2504726278192804E-2</v>
      </c>
    </row>
    <row r="3205" spans="11:11">
      <c r="K3205" s="373">
        <v>0.35607816038246987</v>
      </c>
    </row>
    <row r="3206" spans="11:11">
      <c r="K3206" s="373">
        <v>0.4385516726678147</v>
      </c>
    </row>
    <row r="3207" spans="11:11">
      <c r="K3207" s="373">
        <v>0.23458610063175667</v>
      </c>
    </row>
    <row r="3208" spans="11:11">
      <c r="K3208" s="373">
        <v>0.30669283891521215</v>
      </c>
    </row>
    <row r="3209" spans="11:11">
      <c r="K3209" s="373">
        <v>0.28659390337677526</v>
      </c>
    </row>
    <row r="3210" spans="11:11">
      <c r="K3210" s="373">
        <v>0.57971886906919612</v>
      </c>
    </row>
    <row r="3211" spans="11:11">
      <c r="K3211" s="373">
        <v>-3.4368169909616331E-2</v>
      </c>
    </row>
    <row r="3212" spans="11:11">
      <c r="K3212" s="373">
        <v>0.41810733467455297</v>
      </c>
    </row>
    <row r="3213" spans="11:11">
      <c r="K3213" s="373">
        <v>0.31556052719118699</v>
      </c>
    </row>
    <row r="3214" spans="11:11">
      <c r="K3214" s="373">
        <v>0.29549425994286915</v>
      </c>
    </row>
    <row r="3215" spans="11:11">
      <c r="K3215" s="373">
        <v>0.29880789130275343</v>
      </c>
    </row>
    <row r="3216" spans="11:11">
      <c r="K3216" s="373">
        <v>4.1715735521698383E-2</v>
      </c>
    </row>
    <row r="3217" spans="11:11">
      <c r="K3217" s="373">
        <v>0.34596474465648619</v>
      </c>
    </row>
    <row r="3218" spans="11:11">
      <c r="K3218" s="373">
        <v>0.31686843262821274</v>
      </c>
    </row>
    <row r="3219" spans="11:11">
      <c r="K3219" s="373">
        <v>0.361109903927052</v>
      </c>
    </row>
    <row r="3220" spans="11:11">
      <c r="K3220" s="373">
        <v>2.6428279661214749E-3</v>
      </c>
    </row>
    <row r="3221" spans="11:11">
      <c r="K3221" s="373">
        <v>-8.4764483348661268E-2</v>
      </c>
    </row>
    <row r="3222" spans="11:11">
      <c r="K3222" s="373">
        <v>0.3395949981885118</v>
      </c>
    </row>
    <row r="3223" spans="11:11">
      <c r="K3223" s="373">
        <v>3.9455930690954322E-2</v>
      </c>
    </row>
    <row r="3224" spans="11:11">
      <c r="K3224" s="373">
        <v>0.28892293723290918</v>
      </c>
    </row>
    <row r="3225" spans="11:11">
      <c r="K3225" s="373">
        <v>-4.514125825591575E-2</v>
      </c>
    </row>
    <row r="3226" spans="11:11">
      <c r="K3226" s="373">
        <v>0.34090461986081011</v>
      </c>
    </row>
    <row r="3227" spans="11:11">
      <c r="K3227" s="373">
        <v>-6.7832088517061795E-2</v>
      </c>
    </row>
    <row r="3228" spans="11:11">
      <c r="K3228" s="373">
        <v>0.13578676471482609</v>
      </c>
    </row>
    <row r="3229" spans="11:11">
      <c r="K3229" s="373">
        <v>0.14115286395893234</v>
      </c>
    </row>
    <row r="3230" spans="11:11">
      <c r="K3230" s="373">
        <v>0.17870643094060523</v>
      </c>
    </row>
    <row r="3231" spans="11:11">
      <c r="K3231" s="373">
        <v>6.8651404751110423E-2</v>
      </c>
    </row>
    <row r="3232" spans="11:11">
      <c r="K3232" s="373">
        <v>0.10852354106952222</v>
      </c>
    </row>
    <row r="3233" spans="11:11">
      <c r="K3233" s="373">
        <v>-2.871074559406317E-2</v>
      </c>
    </row>
    <row r="3234" spans="11:11">
      <c r="K3234" s="373">
        <v>0.37141280643539809</v>
      </c>
    </row>
    <row r="3235" spans="11:11">
      <c r="K3235" s="373">
        <v>0.15242085589792631</v>
      </c>
    </row>
    <row r="3236" spans="11:11">
      <c r="K3236" s="373">
        <v>0.57943582053567377</v>
      </c>
    </row>
    <row r="3237" spans="11:11">
      <c r="K3237" s="373">
        <v>0.46522435336063062</v>
      </c>
    </row>
    <row r="3238" spans="11:11">
      <c r="K3238" s="373">
        <v>0.15758375066985297</v>
      </c>
    </row>
    <row r="3239" spans="11:11">
      <c r="K3239" s="373">
        <v>-9.0674845398406645E-2</v>
      </c>
    </row>
    <row r="3240" spans="11:11">
      <c r="K3240" s="373">
        <v>0.47020978209461961</v>
      </c>
    </row>
    <row r="3241" spans="11:11">
      <c r="K3241" s="373">
        <v>0.24887229272101496</v>
      </c>
    </row>
    <row r="3242" spans="11:11">
      <c r="K3242" s="373">
        <v>4.6917520980764849E-2</v>
      </c>
    </row>
    <row r="3243" spans="11:11">
      <c r="K3243" s="373">
        <v>0.21672653514872775</v>
      </c>
    </row>
    <row r="3244" spans="11:11">
      <c r="K3244" s="373">
        <v>-0.16971438871255784</v>
      </c>
    </row>
    <row r="3245" spans="11:11">
      <c r="K3245" s="373">
        <v>0.46760146233684519</v>
      </c>
    </row>
    <row r="3246" spans="11:11">
      <c r="K3246" s="373">
        <v>0.30644514044949367</v>
      </c>
    </row>
    <row r="3247" spans="11:11">
      <c r="K3247" s="373">
        <v>0.2522089471953064</v>
      </c>
    </row>
    <row r="3248" spans="11:11">
      <c r="K3248" s="373">
        <v>0.11031735723556046</v>
      </c>
    </row>
    <row r="3249" spans="11:11">
      <c r="K3249" s="373">
        <v>0.10895360101914386</v>
      </c>
    </row>
    <row r="3250" spans="11:11">
      <c r="K3250" s="373">
        <v>-0.1054160185477534</v>
      </c>
    </row>
    <row r="3251" spans="11:11">
      <c r="K3251" s="373">
        <v>0.47769217224857297</v>
      </c>
    </row>
    <row r="3252" spans="11:11">
      <c r="K3252" s="373">
        <v>0.39785563547951019</v>
      </c>
    </row>
    <row r="3253" spans="11:11">
      <c r="K3253" s="373">
        <v>-7.6789415904742198E-2</v>
      </c>
    </row>
    <row r="3254" spans="11:11">
      <c r="K3254" s="373">
        <v>0.28594158504299494</v>
      </c>
    </row>
    <row r="3255" spans="11:11">
      <c r="K3255" s="373">
        <v>0.32931379490447688</v>
      </c>
    </row>
    <row r="3256" spans="11:11">
      <c r="K3256" s="373">
        <v>0.30823302004420561</v>
      </c>
    </row>
    <row r="3257" spans="11:11">
      <c r="K3257" s="373">
        <v>0.46533648595999533</v>
      </c>
    </row>
    <row r="3258" spans="11:11">
      <c r="K3258" s="373">
        <v>0.12102009403167346</v>
      </c>
    </row>
    <row r="3259" spans="11:11">
      <c r="K3259" s="373">
        <v>0.1199050897610614</v>
      </c>
    </row>
    <row r="3260" spans="11:11">
      <c r="K3260" s="373">
        <v>0.1836670776793099</v>
      </c>
    </row>
    <row r="3261" spans="11:11">
      <c r="K3261" s="373">
        <v>0.12229838384155323</v>
      </c>
    </row>
    <row r="3262" spans="11:11">
      <c r="K3262" s="373">
        <v>0.30618520255457549</v>
      </c>
    </row>
    <row r="3263" spans="11:11">
      <c r="K3263" s="373">
        <v>0.29851323853760414</v>
      </c>
    </row>
    <row r="3264" spans="11:11">
      <c r="K3264" s="373">
        <v>0.13211964303902768</v>
      </c>
    </row>
    <row r="3265" spans="11:11">
      <c r="K3265" s="373">
        <v>0.43483715482735597</v>
      </c>
    </row>
    <row r="3266" spans="11:11">
      <c r="K3266" s="373">
        <v>0.33408993993099956</v>
      </c>
    </row>
    <row r="3267" spans="11:11">
      <c r="K3267" s="373">
        <v>-1.4330139352232263E-2</v>
      </c>
    </row>
    <row r="3268" spans="11:11">
      <c r="K3268" s="373">
        <v>0.4103603898652981</v>
      </c>
    </row>
    <row r="3269" spans="11:11">
      <c r="K3269" s="373">
        <v>0.14088981626972075</v>
      </c>
    </row>
    <row r="3270" spans="11:11">
      <c r="K3270" s="373">
        <v>0.29324328956987955</v>
      </c>
    </row>
    <row r="3271" spans="11:11">
      <c r="K3271" s="373">
        <v>-2.3186464715808874E-2</v>
      </c>
    </row>
    <row r="3272" spans="11:11">
      <c r="K3272" s="373">
        <v>-7.2632429948531585E-2</v>
      </c>
    </row>
    <row r="3273" spans="11:11">
      <c r="K3273" s="373">
        <v>0.47236660481930226</v>
      </c>
    </row>
    <row r="3274" spans="11:11">
      <c r="K3274" s="373">
        <v>0.28298743957707795</v>
      </c>
    </row>
    <row r="3275" spans="11:11">
      <c r="K3275" s="373">
        <v>0.336343400681274</v>
      </c>
    </row>
    <row r="3276" spans="11:11">
      <c r="K3276" s="373">
        <v>-0.13053400674708371</v>
      </c>
    </row>
    <row r="3277" spans="11:11">
      <c r="K3277" s="373">
        <v>-0.12957369520108886</v>
      </c>
    </row>
    <row r="3278" spans="11:11">
      <c r="K3278" s="373">
        <v>0.29149179487340748</v>
      </c>
    </row>
    <row r="3279" spans="11:11">
      <c r="K3279" s="373">
        <v>0.20281198680242851</v>
      </c>
    </row>
    <row r="3280" spans="11:11">
      <c r="K3280" s="373">
        <v>0.1372281860241038</v>
      </c>
    </row>
    <row r="3281" spans="11:11">
      <c r="K3281" s="373">
        <v>0.11820168140489429</v>
      </c>
    </row>
    <row r="3282" spans="11:11">
      <c r="K3282" s="373">
        <v>0.11898241321316716</v>
      </c>
    </row>
    <row r="3283" spans="11:11">
      <c r="K3283" s="373">
        <v>-0.16048137307106547</v>
      </c>
    </row>
    <row r="3284" spans="11:11">
      <c r="K3284" s="373">
        <v>6.339856305367686E-2</v>
      </c>
    </row>
    <row r="3285" spans="11:11">
      <c r="K3285" s="373">
        <v>-3.9669934857428091E-3</v>
      </c>
    </row>
    <row r="3286" spans="11:11">
      <c r="K3286" s="373">
        <v>0.25216011425227292</v>
      </c>
    </row>
    <row r="3287" spans="11:11">
      <c r="K3287" s="373">
        <v>0.42724771363976299</v>
      </c>
    </row>
    <row r="3288" spans="11:11">
      <c r="K3288" s="373">
        <v>0.43759563963226111</v>
      </c>
    </row>
    <row r="3289" spans="11:11">
      <c r="K3289" s="373">
        <v>0.12947107324244733</v>
      </c>
    </row>
    <row r="3290" spans="11:11">
      <c r="K3290" s="373">
        <v>0.1617163994577866</v>
      </c>
    </row>
    <row r="3291" spans="11:11">
      <c r="K3291" s="373">
        <v>0.11977433118778658</v>
      </c>
    </row>
    <row r="3292" spans="11:11">
      <c r="K3292" s="373">
        <v>-2.3649142665764122E-2</v>
      </c>
    </row>
    <row r="3293" spans="11:11">
      <c r="K3293" s="373">
        <v>0.37230574336988109</v>
      </c>
    </row>
    <row r="3294" spans="11:11">
      <c r="K3294" s="373">
        <v>2.3065478537173556E-2</v>
      </c>
    </row>
    <row r="3295" spans="11:11">
      <c r="K3295" s="373">
        <v>0.58529904220908024</v>
      </c>
    </row>
    <row r="3296" spans="11:11">
      <c r="K3296" s="373">
        <v>0.33004665920462473</v>
      </c>
    </row>
    <row r="3297" spans="11:11">
      <c r="K3297" s="373">
        <v>0.16073210211894651</v>
      </c>
    </row>
    <row r="3298" spans="11:11">
      <c r="K3298" s="373">
        <v>0.15009228079507086</v>
      </c>
    </row>
    <row r="3299" spans="11:11">
      <c r="K3299" s="373">
        <v>0.3533374996002121</v>
      </c>
    </row>
    <row r="3300" spans="11:11">
      <c r="K3300" s="373">
        <v>5.7480879624962622E-3</v>
      </c>
    </row>
    <row r="3301" spans="11:11">
      <c r="K3301" s="373">
        <v>0.11103170030069598</v>
      </c>
    </row>
    <row r="3302" spans="11:11">
      <c r="K3302" s="373">
        <v>-0.11038664664510789</v>
      </c>
    </row>
    <row r="3303" spans="11:11">
      <c r="K3303" s="373">
        <v>0.38850721167865543</v>
      </c>
    </row>
    <row r="3304" spans="11:11">
      <c r="K3304" s="373">
        <v>0.17680302621514321</v>
      </c>
    </row>
    <row r="3305" spans="11:11">
      <c r="K3305" s="373">
        <v>0.44982215379402324</v>
      </c>
    </row>
    <row r="3306" spans="11:11">
      <c r="K3306" s="373">
        <v>0.42689566593207351</v>
      </c>
    </row>
    <row r="3307" spans="11:11">
      <c r="K3307" s="373">
        <v>0.66826093484356686</v>
      </c>
    </row>
    <row r="3308" spans="11:11">
      <c r="K3308" s="373">
        <v>5.3573084140045024E-2</v>
      </c>
    </row>
    <row r="3309" spans="11:11">
      <c r="K3309" s="373">
        <v>0.68214874611294074</v>
      </c>
    </row>
    <row r="3310" spans="11:11">
      <c r="K3310" s="373">
        <v>0.36294977357210789</v>
      </c>
    </row>
    <row r="3311" spans="11:11">
      <c r="K3311" s="373">
        <v>-4.3983392711477998E-2</v>
      </c>
    </row>
    <row r="3312" spans="11:11">
      <c r="K3312" s="373">
        <v>0.23149477945340258</v>
      </c>
    </row>
    <row r="3313" spans="11:11">
      <c r="K3313" s="373">
        <v>0.29360294026777312</v>
      </c>
    </row>
    <row r="3314" spans="11:11">
      <c r="K3314" s="373">
        <v>8.8971021666693684E-2</v>
      </c>
    </row>
    <row r="3315" spans="11:11">
      <c r="K3315" s="373">
        <v>0.14214831288751806</v>
      </c>
    </row>
    <row r="3316" spans="11:11">
      <c r="K3316" s="373">
        <v>0.55919509514825272</v>
      </c>
    </row>
    <row r="3317" spans="11:11">
      <c r="K3317" s="373">
        <v>0.52881035948907718</v>
      </c>
    </row>
    <row r="3318" spans="11:11">
      <c r="K3318" s="373">
        <v>0.11934204205202925</v>
      </c>
    </row>
    <row r="3319" spans="11:11">
      <c r="K3319" s="373">
        <v>0.17222438686178387</v>
      </c>
    </row>
    <row r="3320" spans="11:11">
      <c r="K3320" s="373">
        <v>-0.17040256527742359</v>
      </c>
    </row>
    <row r="3321" spans="11:11">
      <c r="K3321" s="373">
        <v>9.6470109282875693E-3</v>
      </c>
    </row>
    <row r="3322" spans="11:11">
      <c r="K3322" s="373">
        <v>0.29323913038990845</v>
      </c>
    </row>
    <row r="3323" spans="11:11">
      <c r="K3323" s="373">
        <v>-6.2119098977123977E-2</v>
      </c>
    </row>
    <row r="3324" spans="11:11">
      <c r="K3324" s="373">
        <v>0.2607724353187868</v>
      </c>
    </row>
    <row r="3325" spans="11:11">
      <c r="K3325" s="373">
        <v>0.52171067846774211</v>
      </c>
    </row>
    <row r="3326" spans="11:11">
      <c r="K3326" s="373">
        <v>0.48088625093911141</v>
      </c>
    </row>
    <row r="3327" spans="11:11">
      <c r="K3327" s="373">
        <v>0.18646087416718915</v>
      </c>
    </row>
    <row r="3328" spans="11:11">
      <c r="K3328" s="373">
        <v>0.31332084950319206</v>
      </c>
    </row>
    <row r="3329" spans="11:11">
      <c r="K3329" s="373">
        <v>0.50049413659572473</v>
      </c>
    </row>
    <row r="3330" spans="11:11">
      <c r="K3330" s="373">
        <v>9.4239116518326504E-2</v>
      </c>
    </row>
    <row r="3331" spans="11:11">
      <c r="K3331" s="373">
        <v>0.23143232350202037</v>
      </c>
    </row>
    <row r="3332" spans="11:11">
      <c r="K3332" s="373">
        <v>-5.3694562717719885E-3</v>
      </c>
    </row>
    <row r="3333" spans="11:11">
      <c r="K3333" s="373">
        <v>1.5889333229177405E-2</v>
      </c>
    </row>
    <row r="3334" spans="11:11">
      <c r="K3334" s="373">
        <v>0.12232064821445965</v>
      </c>
    </row>
    <row r="3335" spans="11:11">
      <c r="K3335" s="373">
        <v>0.41719768313110261</v>
      </c>
    </row>
    <row r="3336" spans="11:11">
      <c r="K3336" s="373">
        <v>0.52741517006702909</v>
      </c>
    </row>
    <row r="3337" spans="11:11">
      <c r="K3337" s="373">
        <v>0.20770016472769393</v>
      </c>
    </row>
    <row r="3338" spans="11:11">
      <c r="K3338" s="373">
        <v>1.0542118028996184E-2</v>
      </c>
    </row>
    <row r="3339" spans="11:11">
      <c r="K3339" s="373">
        <v>0.23365067633023151</v>
      </c>
    </row>
    <row r="3340" spans="11:11">
      <c r="K3340" s="373">
        <v>-0.18400306755567886</v>
      </c>
    </row>
    <row r="3341" spans="11:11">
      <c r="K3341" s="373">
        <v>-9.4006262954901221E-2</v>
      </c>
    </row>
    <row r="3342" spans="11:11">
      <c r="K3342" s="373">
        <v>0.47612948847850034</v>
      </c>
    </row>
    <row r="3343" spans="11:11">
      <c r="K3343" s="373">
        <v>-5.022928831359863E-2</v>
      </c>
    </row>
    <row r="3344" spans="11:11">
      <c r="K3344" s="373">
        <v>0.10050244428209165</v>
      </c>
    </row>
    <row r="3345" spans="11:11">
      <c r="K3345" s="373">
        <v>0.13002004440183823</v>
      </c>
    </row>
    <row r="3346" spans="11:11">
      <c r="K3346" s="373">
        <v>0.26852338019356581</v>
      </c>
    </row>
    <row r="3347" spans="11:11">
      <c r="K3347" s="373">
        <v>1.8628044631915142E-2</v>
      </c>
    </row>
    <row r="3348" spans="11:11">
      <c r="K3348" s="373">
        <v>0.30154669188894356</v>
      </c>
    </row>
    <row r="3349" spans="11:11">
      <c r="K3349" s="373">
        <v>0.37201390859340155</v>
      </c>
    </row>
    <row r="3350" spans="11:11">
      <c r="K3350" s="373">
        <v>0.48410139149394094</v>
      </c>
    </row>
    <row r="3351" spans="11:11">
      <c r="K3351" s="373">
        <v>0.12618966037820778</v>
      </c>
    </row>
    <row r="3352" spans="11:11">
      <c r="K3352" s="373">
        <v>0.52285443686858724</v>
      </c>
    </row>
    <row r="3353" spans="11:11">
      <c r="K3353" s="373">
        <v>0.38602580370293049</v>
      </c>
    </row>
    <row r="3354" spans="11:11">
      <c r="K3354" s="373">
        <v>0.67506745809637136</v>
      </c>
    </row>
    <row r="3355" spans="11:11">
      <c r="K3355" s="373">
        <v>0.27291420279894085</v>
      </c>
    </row>
    <row r="3356" spans="11:11">
      <c r="K3356" s="373">
        <v>0.32193557447003474</v>
      </c>
    </row>
    <row r="3357" spans="11:11">
      <c r="K3357" s="373">
        <v>0.32287950148141187</v>
      </c>
    </row>
    <row r="3358" spans="11:11">
      <c r="K3358" s="373">
        <v>0.14222101170242918</v>
      </c>
    </row>
    <row r="3359" spans="11:11">
      <c r="K3359" s="373">
        <v>0.14388110506406804</v>
      </c>
    </row>
    <row r="3360" spans="11:11">
      <c r="K3360" s="373">
        <v>-5.6370431092383044E-2</v>
      </c>
    </row>
    <row r="3361" spans="11:11">
      <c r="K3361" s="373">
        <v>2.3996219346931191E-3</v>
      </c>
    </row>
    <row r="3362" spans="11:11">
      <c r="K3362" s="373">
        <v>-0.14315891268418668</v>
      </c>
    </row>
    <row r="3363" spans="11:11">
      <c r="K3363" s="373">
        <v>0.49556239229806986</v>
      </c>
    </row>
    <row r="3364" spans="11:11">
      <c r="K3364" s="373">
        <v>0.23216109178461841</v>
      </c>
    </row>
    <row r="3365" spans="11:11">
      <c r="K3365" s="373">
        <v>0.26808883674137562</v>
      </c>
    </row>
    <row r="3366" spans="11:11">
      <c r="K3366" s="373">
        <v>0.1707227495540713</v>
      </c>
    </row>
    <row r="3367" spans="11:11">
      <c r="K3367" s="373">
        <v>3.77851500408799E-2</v>
      </c>
    </row>
    <row r="3368" spans="11:11">
      <c r="K3368" s="373">
        <v>-1.0242996868512155E-2</v>
      </c>
    </row>
    <row r="3369" spans="11:11">
      <c r="K3369" s="373">
        <v>0.10844426297236498</v>
      </c>
    </row>
    <row r="3370" spans="11:11">
      <c r="K3370" s="373">
        <v>0.29013799517929684</v>
      </c>
    </row>
    <row r="3371" spans="11:11">
      <c r="K3371" s="373">
        <v>0.47462719248464014</v>
      </c>
    </row>
    <row r="3372" spans="11:11">
      <c r="K3372" s="373">
        <v>0.25846756077808375</v>
      </c>
    </row>
    <row r="3373" spans="11:11">
      <c r="K3373" s="373">
        <v>0.43677083957749208</v>
      </c>
    </row>
    <row r="3374" spans="11:11">
      <c r="K3374" s="373">
        <v>-3.982275607042729E-2</v>
      </c>
    </row>
    <row r="3375" spans="11:11">
      <c r="K3375" s="373">
        <v>0.21408764377674983</v>
      </c>
    </row>
    <row r="3376" spans="11:11">
      <c r="K3376" s="373">
        <v>-0.11281551894408171</v>
      </c>
    </row>
    <row r="3377" spans="11:11">
      <c r="K3377" s="373">
        <v>0.11427137276545696</v>
      </c>
    </row>
    <row r="3378" spans="11:11">
      <c r="K3378" s="373">
        <v>0.24707198071463221</v>
      </c>
    </row>
    <row r="3379" spans="11:11">
      <c r="K3379" s="373">
        <v>0.22249285542624508</v>
      </c>
    </row>
    <row r="3380" spans="11:11">
      <c r="K3380" s="373">
        <v>0.11836363922608517</v>
      </c>
    </row>
    <row r="3381" spans="11:11">
      <c r="K3381" s="373">
        <v>7.0030384036336546E-2</v>
      </c>
    </row>
    <row r="3382" spans="11:11">
      <c r="K3382" s="373">
        <v>0.19124213923736644</v>
      </c>
    </row>
    <row r="3383" spans="11:11">
      <c r="K3383" s="373">
        <v>0.19712670384924924</v>
      </c>
    </row>
    <row r="3384" spans="11:11">
      <c r="K3384" s="373">
        <v>0.15931322132410131</v>
      </c>
    </row>
    <row r="3385" spans="11:11">
      <c r="K3385" s="373">
        <v>0.39806405958791613</v>
      </c>
    </row>
    <row r="3386" spans="11:11">
      <c r="K3386" s="373">
        <v>0.38151042868271756</v>
      </c>
    </row>
    <row r="3387" spans="11:11">
      <c r="K3387" s="373">
        <v>0.54551513842351951</v>
      </c>
    </row>
    <row r="3388" spans="11:11">
      <c r="K3388" s="373">
        <v>0.44436694096358575</v>
      </c>
    </row>
    <row r="3389" spans="11:11">
      <c r="K3389" s="373">
        <v>6.1850029455542854E-2</v>
      </c>
    </row>
    <row r="3390" spans="11:11">
      <c r="K3390" s="373">
        <v>7.5373504899672872E-2</v>
      </c>
    </row>
    <row r="3391" spans="11:11">
      <c r="K3391" s="373">
        <v>6.3208289020078245E-2</v>
      </c>
    </row>
    <row r="3392" spans="11:11">
      <c r="K3392" s="373">
        <v>-0.10781532548792638</v>
      </c>
    </row>
    <row r="3393" spans="11:11">
      <c r="K3393" s="373">
        <v>0.24281749672086028</v>
      </c>
    </row>
    <row r="3394" spans="11:11">
      <c r="K3394" s="373">
        <v>0.24504108804527136</v>
      </c>
    </row>
    <row r="3395" spans="11:11">
      <c r="K3395" s="373">
        <v>0.39371241528347145</v>
      </c>
    </row>
    <row r="3396" spans="11:11">
      <c r="K3396" s="373">
        <v>0.17185535452563716</v>
      </c>
    </row>
    <row r="3397" spans="11:11">
      <c r="K3397" s="373">
        <v>0.12182020910982994</v>
      </c>
    </row>
    <row r="3398" spans="11:11">
      <c r="K3398" s="373">
        <v>2.1046216461699352E-2</v>
      </c>
    </row>
    <row r="3399" spans="11:11">
      <c r="K3399" s="373">
        <v>9.4182025508567024E-2</v>
      </c>
    </row>
    <row r="3400" spans="11:11">
      <c r="K3400" s="373">
        <v>0.54532550016647807</v>
      </c>
    </row>
    <row r="3401" spans="11:11">
      <c r="K3401" s="373">
        <v>-0.18902437325303945</v>
      </c>
    </row>
    <row r="3402" spans="11:11">
      <c r="K3402" s="373">
        <v>0.45983886220743408</v>
      </c>
    </row>
    <row r="3403" spans="11:11">
      <c r="K3403" s="373">
        <v>0.36565485359891881</v>
      </c>
    </row>
    <row r="3404" spans="11:11">
      <c r="K3404" s="373">
        <v>0.38177516339772888</v>
      </c>
    </row>
    <row r="3405" spans="11:11">
      <c r="K3405" s="373">
        <v>0.44150455589010473</v>
      </c>
    </row>
    <row r="3406" spans="11:11">
      <c r="K3406" s="373">
        <v>0.16607420222031943</v>
      </c>
    </row>
    <row r="3407" spans="11:11">
      <c r="K3407" s="373">
        <v>0.13898902686603387</v>
      </c>
    </row>
    <row r="3408" spans="11:11">
      <c r="K3408" s="373">
        <v>0.33925239164895271</v>
      </c>
    </row>
    <row r="3409" spans="11:11">
      <c r="K3409" s="373">
        <v>0.2765090957303673</v>
      </c>
    </row>
    <row r="3410" spans="11:11">
      <c r="K3410" s="373">
        <v>0.25728786106649171</v>
      </c>
    </row>
    <row r="3411" spans="11:11">
      <c r="K3411" s="373">
        <v>0.61333688743685966</v>
      </c>
    </row>
    <row r="3412" spans="11:11">
      <c r="K3412" s="373">
        <v>0.61566152724111189</v>
      </c>
    </row>
    <row r="3413" spans="11:11">
      <c r="K3413" s="373">
        <v>0.22092864274626667</v>
      </c>
    </row>
    <row r="3414" spans="11:11">
      <c r="K3414" s="373">
        <v>-0.2595898623879126</v>
      </c>
    </row>
    <row r="3415" spans="11:11">
      <c r="K3415" s="373">
        <v>0.10581349997034883</v>
      </c>
    </row>
    <row r="3416" spans="11:11">
      <c r="K3416" s="373">
        <v>-9.8589934795405565E-3</v>
      </c>
    </row>
    <row r="3417" spans="11:11">
      <c r="K3417" s="373">
        <v>0.30859778644354896</v>
      </c>
    </row>
    <row r="3418" spans="11:11">
      <c r="K3418" s="373">
        <v>-6.6065960115885392E-2</v>
      </c>
    </row>
    <row r="3419" spans="11:11">
      <c r="K3419" s="373">
        <v>0.50036627983883775</v>
      </c>
    </row>
    <row r="3420" spans="11:11">
      <c r="K3420" s="373">
        <v>0.3172690002334515</v>
      </c>
    </row>
    <row r="3421" spans="11:11">
      <c r="K3421" s="373">
        <v>-2.7977518667786638E-2</v>
      </c>
    </row>
    <row r="3422" spans="11:11">
      <c r="K3422" s="373">
        <v>0.71841349848277614</v>
      </c>
    </row>
    <row r="3423" spans="11:11">
      <c r="K3423" s="373">
        <v>-0.10766787129842315</v>
      </c>
    </row>
    <row r="3424" spans="11:11">
      <c r="K3424" s="373">
        <v>0.52879212944847209</v>
      </c>
    </row>
    <row r="3425" spans="11:11">
      <c r="K3425" s="373">
        <v>0.24998556352540713</v>
      </c>
    </row>
    <row r="3426" spans="11:11">
      <c r="K3426" s="373">
        <v>0.15597592439729091</v>
      </c>
    </row>
    <row r="3427" spans="11:11">
      <c r="K3427" s="373">
        <v>0.41479407191170514</v>
      </c>
    </row>
    <row r="3428" spans="11:11">
      <c r="K3428" s="373">
        <v>0.24664035782731286</v>
      </c>
    </row>
    <row r="3429" spans="11:11">
      <c r="K3429" s="373">
        <v>0.32082595319798246</v>
      </c>
    </row>
    <row r="3430" spans="11:11">
      <c r="K3430" s="373">
        <v>0.13241054673968389</v>
      </c>
    </row>
    <row r="3431" spans="11:11">
      <c r="K3431" s="373">
        <v>0.23812834972788632</v>
      </c>
    </row>
    <row r="3432" spans="11:11">
      <c r="K3432" s="373">
        <v>1.6317023316261281E-3</v>
      </c>
    </row>
    <row r="3433" spans="11:11">
      <c r="K3433" s="373">
        <v>0.438443851372041</v>
      </c>
    </row>
    <row r="3434" spans="11:11">
      <c r="K3434" s="373">
        <v>0.17891072125209306</v>
      </c>
    </row>
    <row r="3435" spans="11:11">
      <c r="K3435" s="373">
        <v>0.27762303693475077</v>
      </c>
    </row>
    <row r="3436" spans="11:11">
      <c r="K3436" s="373">
        <v>7.9302124978563704E-2</v>
      </c>
    </row>
    <row r="3437" spans="11:11">
      <c r="K3437" s="373">
        <v>0.14735954323095335</v>
      </c>
    </row>
    <row r="3438" spans="11:11">
      <c r="K3438" s="373">
        <v>0.63926526313347543</v>
      </c>
    </row>
    <row r="3439" spans="11:11">
      <c r="K3439" s="373">
        <v>7.7895980691608191E-2</v>
      </c>
    </row>
    <row r="3440" spans="11:11">
      <c r="K3440" s="373">
        <v>0.3673830256033932</v>
      </c>
    </row>
    <row r="3441" spans="11:11">
      <c r="K3441" s="373">
        <v>0.50106280900082734</v>
      </c>
    </row>
    <row r="3442" spans="11:11">
      <c r="K3442" s="373">
        <v>0.41879885922919802</v>
      </c>
    </row>
    <row r="3443" spans="11:11">
      <c r="K3443" s="373">
        <v>0.42211332990372319</v>
      </c>
    </row>
    <row r="3444" spans="11:11">
      <c r="K3444" s="373">
        <v>0.58452651107995957</v>
      </c>
    </row>
    <row r="3445" spans="11:11">
      <c r="K3445" s="373">
        <v>0.24550394914039475</v>
      </c>
    </row>
    <row r="3446" spans="11:11">
      <c r="K3446" s="373">
        <v>-8.6288148489002015E-2</v>
      </c>
    </row>
    <row r="3447" spans="11:11">
      <c r="K3447" s="373">
        <v>0.42534553562830668</v>
      </c>
    </row>
    <row r="3448" spans="11:11">
      <c r="K3448" s="373">
        <v>9.1308640995505286E-2</v>
      </c>
    </row>
    <row r="3449" spans="11:11">
      <c r="K3449" s="373">
        <v>0.34569111934184971</v>
      </c>
    </row>
    <row r="3450" spans="11:11">
      <c r="K3450" s="373">
        <v>0.26678777751546989</v>
      </c>
    </row>
    <row r="3451" spans="11:11">
      <c r="K3451" s="373">
        <v>0.25718908575317334</v>
      </c>
    </row>
    <row r="3452" spans="11:11">
      <c r="K3452" s="373">
        <v>0.30984543887676685</v>
      </c>
    </row>
    <row r="3453" spans="11:11">
      <c r="K3453" s="373">
        <v>6.5668389750771938E-2</v>
      </c>
    </row>
    <row r="3454" spans="11:11">
      <c r="K3454" s="373">
        <v>0.30319704946663073</v>
      </c>
    </row>
    <row r="3455" spans="11:11">
      <c r="K3455" s="373">
        <v>0.47059804542664407</v>
      </c>
    </row>
    <row r="3456" spans="11:11">
      <c r="K3456" s="373">
        <v>0.44356525417133752</v>
      </c>
    </row>
    <row r="3457" spans="11:11">
      <c r="K3457" s="373">
        <v>0.29525884869858787</v>
      </c>
    </row>
    <row r="3458" spans="11:11">
      <c r="K3458" s="373">
        <v>2.2433690153289332E-2</v>
      </c>
    </row>
    <row r="3459" spans="11:11">
      <c r="K3459" s="373">
        <v>0.20918119947164815</v>
      </c>
    </row>
    <row r="3460" spans="11:11">
      <c r="K3460" s="373">
        <v>0.20973776916240672</v>
      </c>
    </row>
    <row r="3461" spans="11:11">
      <c r="K3461" s="373">
        <v>0.26486310881079311</v>
      </c>
    </row>
    <row r="3462" spans="11:11">
      <c r="K3462" s="373">
        <v>8.0968775307959095E-3</v>
      </c>
    </row>
    <row r="3463" spans="11:11">
      <c r="K3463" s="373">
        <v>0.31059029517223058</v>
      </c>
    </row>
    <row r="3464" spans="11:11">
      <c r="K3464" s="373">
        <v>0.19004258599816426</v>
      </c>
    </row>
    <row r="3465" spans="11:11">
      <c r="K3465" s="373">
        <v>-8.888272854399637E-2</v>
      </c>
    </row>
    <row r="3466" spans="11:11">
      <c r="K3466" s="373">
        <v>-5.3425902288263938E-2</v>
      </c>
    </row>
    <row r="3467" spans="11:11">
      <c r="K3467" s="373">
        <v>0.19396978603711967</v>
      </c>
    </row>
    <row r="3468" spans="11:11">
      <c r="K3468" s="373">
        <v>-6.9797785858537575E-2</v>
      </c>
    </row>
    <row r="3469" spans="11:11">
      <c r="K3469" s="373">
        <v>0.10750645472208475</v>
      </c>
    </row>
    <row r="3470" spans="11:11">
      <c r="K3470" s="373">
        <v>1.0807560982814879E-2</v>
      </c>
    </row>
    <row r="3471" spans="11:11">
      <c r="K3471" s="373">
        <v>0.24091025302106073</v>
      </c>
    </row>
    <row r="3472" spans="11:11">
      <c r="K3472" s="373">
        <v>0.50416439777121225</v>
      </c>
    </row>
    <row r="3473" spans="11:11">
      <c r="K3473" s="373">
        <v>0.23435735893544241</v>
      </c>
    </row>
    <row r="3474" spans="11:11">
      <c r="K3474" s="373">
        <v>0.54820254056118589</v>
      </c>
    </row>
    <row r="3475" spans="11:11">
      <c r="K3475" s="373">
        <v>0.67586451515202128</v>
      </c>
    </row>
    <row r="3476" spans="11:11">
      <c r="K3476" s="373">
        <v>0.40973254627648736</v>
      </c>
    </row>
    <row r="3477" spans="11:11">
      <c r="K3477" s="373">
        <v>3.3841295424206219E-3</v>
      </c>
    </row>
    <row r="3478" spans="11:11">
      <c r="K3478" s="373">
        <v>0.48721420177459285</v>
      </c>
    </row>
    <row r="3479" spans="11:11">
      <c r="K3479" s="373">
        <v>0.21259051614480895</v>
      </c>
    </row>
    <row r="3480" spans="11:11">
      <c r="K3480" s="373">
        <v>0.13655176962484283</v>
      </c>
    </row>
    <row r="3481" spans="11:11">
      <c r="K3481" s="373">
        <v>0.26518649441619657</v>
      </c>
    </row>
    <row r="3482" spans="11:11">
      <c r="K3482" s="373">
        <v>5.5120272540071458E-2</v>
      </c>
    </row>
    <row r="3483" spans="11:11">
      <c r="K3483" s="373">
        <v>0.10617987353111835</v>
      </c>
    </row>
    <row r="3484" spans="11:11">
      <c r="K3484" s="373">
        <v>0.40322851023387773</v>
      </c>
    </row>
    <row r="3485" spans="11:11">
      <c r="K3485" s="373">
        <v>-2.9892445160868863E-2</v>
      </c>
    </row>
    <row r="3486" spans="11:11">
      <c r="K3486" s="373">
        <v>0.11914061876752013</v>
      </c>
    </row>
    <row r="3487" spans="11:11">
      <c r="K3487" s="373">
        <v>0.41932970158670946</v>
      </c>
    </row>
    <row r="3488" spans="11:11">
      <c r="K3488" s="373">
        <v>0.42930505525231166</v>
      </c>
    </row>
    <row r="3489" spans="11:11">
      <c r="K3489" s="373">
        <v>0.45688460840532086</v>
      </c>
    </row>
    <row r="3490" spans="11:11">
      <c r="K3490" s="373">
        <v>0.25458564828026531</v>
      </c>
    </row>
    <row r="3491" spans="11:11">
      <c r="K3491" s="373">
        <v>0.18582294509717801</v>
      </c>
    </row>
    <row r="3492" spans="11:11">
      <c r="K3492" s="373">
        <v>3.925145712114797E-2</v>
      </c>
    </row>
    <row r="3493" spans="11:11">
      <c r="K3493" s="373">
        <v>-0.30992774347557572</v>
      </c>
    </row>
    <row r="3494" spans="11:11">
      <c r="K3494" s="373">
        <v>0.38139021252408956</v>
      </c>
    </row>
    <row r="3495" spans="11:11">
      <c r="K3495" s="373">
        <v>0.2084749527958849</v>
      </c>
    </row>
    <row r="3496" spans="11:11">
      <c r="K3496" s="373">
        <v>0.22994482046327502</v>
      </c>
    </row>
    <row r="3497" spans="11:11">
      <c r="K3497" s="373">
        <v>-0.16373394607568847</v>
      </c>
    </row>
    <row r="3498" spans="11:11">
      <c r="K3498" s="373">
        <v>0.35953019998613311</v>
      </c>
    </row>
    <row r="3499" spans="11:11">
      <c r="K3499" s="373">
        <v>0.12305689910339956</v>
      </c>
    </row>
    <row r="3500" spans="11:11">
      <c r="K3500" s="373">
        <v>0.19782274996619997</v>
      </c>
    </row>
    <row r="3501" spans="11:11">
      <c r="K3501" s="373">
        <v>2.9295630662292682E-2</v>
      </c>
    </row>
    <row r="3502" spans="11:11">
      <c r="K3502" s="373">
        <v>-2.5669642207279297E-2</v>
      </c>
    </row>
    <row r="3503" spans="11:11">
      <c r="K3503" s="373">
        <v>0.2722391309955583</v>
      </c>
    </row>
    <row r="3504" spans="11:11">
      <c r="K3504" s="373">
        <v>0.19523122280013872</v>
      </c>
    </row>
    <row r="3505" spans="11:11">
      <c r="K3505" s="373">
        <v>2.0569899059464714E-2</v>
      </c>
    </row>
    <row r="3506" spans="11:11">
      <c r="K3506" s="373">
        <v>-5.508986925426862E-2</v>
      </c>
    </row>
    <row r="3507" spans="11:11">
      <c r="K3507" s="373">
        <v>0.16840026559575039</v>
      </c>
    </row>
    <row r="3508" spans="11:11">
      <c r="K3508" s="373">
        <v>0.36822549748186839</v>
      </c>
    </row>
    <row r="3509" spans="11:11">
      <c r="K3509" s="373">
        <v>0.41977910914270855</v>
      </c>
    </row>
    <row r="3510" spans="11:11">
      <c r="K3510" s="373">
        <v>4.4148164604422613E-2</v>
      </c>
    </row>
    <row r="3511" spans="11:11">
      <c r="K3511" s="373">
        <v>8.519449297973658E-3</v>
      </c>
    </row>
    <row r="3512" spans="11:11">
      <c r="K3512" s="373">
        <v>0.18033580223840273</v>
      </c>
    </row>
    <row r="3513" spans="11:11">
      <c r="K3513" s="373">
        <v>0.31162718787940169</v>
      </c>
    </row>
    <row r="3514" spans="11:11">
      <c r="K3514" s="373">
        <v>2.5811498786858955E-2</v>
      </c>
    </row>
    <row r="3515" spans="11:11">
      <c r="K3515" s="373">
        <v>0.29078332540709129</v>
      </c>
    </row>
    <row r="3516" spans="11:11">
      <c r="K3516" s="373">
        <v>1.2832935676554413E-5</v>
      </c>
    </row>
    <row r="3517" spans="11:11">
      <c r="K3517" s="373">
        <v>0.39818703173032399</v>
      </c>
    </row>
    <row r="3518" spans="11:11">
      <c r="K3518" s="373">
        <v>0.47257966898031123</v>
      </c>
    </row>
    <row r="3519" spans="11:11">
      <c r="K3519" s="373">
        <v>-0.26299264537368927</v>
      </c>
    </row>
    <row r="3520" spans="11:11">
      <c r="K3520" s="373">
        <v>0.20355695710998822</v>
      </c>
    </row>
    <row r="3521" spans="11:11">
      <c r="K3521" s="373">
        <v>0.68653365152278378</v>
      </c>
    </row>
    <row r="3522" spans="11:11">
      <c r="K3522" s="373">
        <v>8.8497026098804721E-2</v>
      </c>
    </row>
    <row r="3523" spans="11:11">
      <c r="K3523" s="373">
        <v>0.27224438126863482</v>
      </c>
    </row>
    <row r="3524" spans="11:11">
      <c r="K3524" s="373">
        <v>0.48972738527304749</v>
      </c>
    </row>
    <row r="3525" spans="11:11">
      <c r="K3525" s="373">
        <v>0.22336862609027497</v>
      </c>
    </row>
    <row r="3526" spans="11:11">
      <c r="K3526" s="373">
        <v>0.10480156842714483</v>
      </c>
    </row>
    <row r="3527" spans="11:11">
      <c r="K3527" s="373">
        <v>0.48801171736375859</v>
      </c>
    </row>
    <row r="3528" spans="11:11">
      <c r="K3528" s="373">
        <v>9.2502591123657663E-2</v>
      </c>
    </row>
    <row r="3529" spans="11:11">
      <c r="K3529" s="373">
        <v>0.43613886092492393</v>
      </c>
    </row>
    <row r="3530" spans="11:11">
      <c r="K3530" s="373">
        <v>0.42007041380270294</v>
      </c>
    </row>
    <row r="3531" spans="11:11">
      <c r="K3531" s="373">
        <v>0.17501880237392453</v>
      </c>
    </row>
    <row r="3532" spans="11:11">
      <c r="K3532" s="373">
        <v>0.5198476186853922</v>
      </c>
    </row>
    <row r="3533" spans="11:11">
      <c r="K3533" s="373">
        <v>0.39018944619210383</v>
      </c>
    </row>
    <row r="3534" spans="11:11">
      <c r="K3534" s="373">
        <v>0.53854060212243082</v>
      </c>
    </row>
    <row r="3535" spans="11:11">
      <c r="K3535" s="373">
        <v>0.10254048311261288</v>
      </c>
    </row>
    <row r="3536" spans="11:11">
      <c r="K3536" s="373">
        <v>0.18491086969113724</v>
      </c>
    </row>
    <row r="3537" spans="11:11">
      <c r="K3537" s="373">
        <v>0.23045728699116719</v>
      </c>
    </row>
    <row r="3538" spans="11:11">
      <c r="K3538" s="373">
        <v>0.12537804489384818</v>
      </c>
    </row>
    <row r="3539" spans="11:11">
      <c r="K3539" s="373">
        <v>-0.11204193022202036</v>
      </c>
    </row>
    <row r="3540" spans="11:11">
      <c r="K3540" s="373">
        <v>-0.13143563838151195</v>
      </c>
    </row>
    <row r="3541" spans="11:11">
      <c r="K3541" s="373">
        <v>0.23049944545290479</v>
      </c>
    </row>
    <row r="3542" spans="11:11">
      <c r="K3542" s="373">
        <v>0.23705356204307093</v>
      </c>
    </row>
    <row r="3543" spans="11:11">
      <c r="K3543" s="373">
        <v>0.16216384798077677</v>
      </c>
    </row>
    <row r="3544" spans="11:11">
      <c r="K3544" s="373">
        <v>0.2811983343784179</v>
      </c>
    </row>
    <row r="3545" spans="11:11">
      <c r="K3545" s="373">
        <v>0.14170904684828867</v>
      </c>
    </row>
    <row r="3546" spans="11:11">
      <c r="K3546" s="373">
        <v>0.22287231387776152</v>
      </c>
    </row>
    <row r="3547" spans="11:11">
      <c r="K3547" s="373">
        <v>0.16787520434085246</v>
      </c>
    </row>
    <row r="3548" spans="11:11">
      <c r="K3548" s="373">
        <v>9.7255802155774118E-2</v>
      </c>
    </row>
    <row r="3549" spans="11:11">
      <c r="K3549" s="373">
        <v>0.29394658147986941</v>
      </c>
    </row>
    <row r="3550" spans="11:11">
      <c r="K3550" s="373">
        <v>-5.3345578794550597E-2</v>
      </c>
    </row>
    <row r="3551" spans="11:11">
      <c r="K3551" s="373">
        <v>9.9822387052619588E-2</v>
      </c>
    </row>
    <row r="3552" spans="11:11">
      <c r="K3552" s="373">
        <v>9.5937410707577442E-2</v>
      </c>
    </row>
    <row r="3553" spans="11:11">
      <c r="K3553" s="373">
        <v>5.9818767293363884E-2</v>
      </c>
    </row>
    <row r="3554" spans="11:11">
      <c r="K3554" s="373">
        <v>0.13429600517918017</v>
      </c>
    </row>
    <row r="3555" spans="11:11">
      <c r="K3555" s="373">
        <v>0.41654458837909059</v>
      </c>
    </row>
    <row r="3556" spans="11:11">
      <c r="K3556" s="373">
        <v>0.35678286035710949</v>
      </c>
    </row>
    <row r="3557" spans="11:11">
      <c r="K3557" s="373">
        <v>0.45425019175354753</v>
      </c>
    </row>
    <row r="3558" spans="11:11">
      <c r="K3558" s="373">
        <v>0.21426656519297427</v>
      </c>
    </row>
    <row r="3559" spans="11:11">
      <c r="K3559" s="373">
        <v>0.20113092096788443</v>
      </c>
    </row>
    <row r="3560" spans="11:11">
      <c r="K3560" s="373">
        <v>0.21099985267316401</v>
      </c>
    </row>
    <row r="3561" spans="11:11">
      <c r="K3561" s="373">
        <v>0.32979769574462625</v>
      </c>
    </row>
    <row r="3562" spans="11:11">
      <c r="K3562" s="373">
        <v>0.12417671980644318</v>
      </c>
    </row>
    <row r="3563" spans="11:11">
      <c r="K3563" s="373">
        <v>0.40666261346706323</v>
      </c>
    </row>
    <row r="3564" spans="11:11">
      <c r="K3564" s="373">
        <v>0.46698137584658661</v>
      </c>
    </row>
    <row r="3565" spans="11:11">
      <c r="K3565" s="373">
        <v>0.4938012804984635</v>
      </c>
    </row>
    <row r="3566" spans="11:11">
      <c r="K3566" s="373">
        <v>-2.1178676227826654E-2</v>
      </c>
    </row>
    <row r="3567" spans="11:11">
      <c r="K3567" s="373">
        <v>0.51056473335191899</v>
      </c>
    </row>
    <row r="3568" spans="11:11">
      <c r="K3568" s="373">
        <v>5.9689776671171035E-2</v>
      </c>
    </row>
    <row r="3569" spans="11:11">
      <c r="K3569" s="373">
        <v>0.3651439203731659</v>
      </c>
    </row>
    <row r="3570" spans="11:11">
      <c r="K3570" s="373">
        <v>0.28771925522735087</v>
      </c>
    </row>
    <row r="3571" spans="11:11">
      <c r="K3571" s="373">
        <v>0.12319565239961339</v>
      </c>
    </row>
    <row r="3572" spans="11:11">
      <c r="K3572" s="373">
        <v>0.2812784889312665</v>
      </c>
    </row>
    <row r="3573" spans="11:11">
      <c r="K3573" s="373">
        <v>0.29031140164590807</v>
      </c>
    </row>
    <row r="3574" spans="11:11">
      <c r="K3574" s="373">
        <v>0.13301175417569833</v>
      </c>
    </row>
    <row r="3575" spans="11:11">
      <c r="K3575" s="373">
        <v>0.21875917953657709</v>
      </c>
    </row>
    <row r="3576" spans="11:11">
      <c r="K3576" s="373">
        <v>0.525865559314179</v>
      </c>
    </row>
    <row r="3577" spans="11:11">
      <c r="K3577" s="373">
        <v>0.10626565569215751</v>
      </c>
    </row>
    <row r="3578" spans="11:11">
      <c r="K3578" s="373">
        <v>0.20839199120273499</v>
      </c>
    </row>
    <row r="3579" spans="11:11">
      <c r="K3579" s="373">
        <v>0.21004684904510529</v>
      </c>
    </row>
    <row r="3580" spans="11:11">
      <c r="K3580" s="373">
        <v>0.47767915555960583</v>
      </c>
    </row>
    <row r="3581" spans="11:11">
      <c r="K3581" s="373">
        <v>0.10749423208668563</v>
      </c>
    </row>
    <row r="3582" spans="11:11">
      <c r="K3582" s="373">
        <v>0.70031424623301008</v>
      </c>
    </row>
    <row r="3583" spans="11:11">
      <c r="K3583" s="373">
        <v>0.12446402803816836</v>
      </c>
    </row>
    <row r="3584" spans="11:11">
      <c r="K3584" s="373">
        <v>0.58057952406750268</v>
      </c>
    </row>
    <row r="3585" spans="11:11">
      <c r="K3585" s="373">
        <v>-5.5161708099222717E-2</v>
      </c>
    </row>
    <row r="3586" spans="11:11">
      <c r="K3586" s="373">
        <v>0.270625779436243</v>
      </c>
    </row>
    <row r="3587" spans="11:11">
      <c r="K3587" s="373">
        <v>9.3893633683597821E-2</v>
      </c>
    </row>
    <row r="3588" spans="11:11">
      <c r="K3588" s="373">
        <v>0.45271475050306598</v>
      </c>
    </row>
    <row r="3589" spans="11:11">
      <c r="K3589" s="373">
        <v>0.2781984859582447</v>
      </c>
    </row>
    <row r="3590" spans="11:11">
      <c r="K3590" s="373">
        <v>0.40526408812072279</v>
      </c>
    </row>
    <row r="3591" spans="11:11">
      <c r="K3591" s="373">
        <v>0.10348429666137027</v>
      </c>
    </row>
    <row r="3592" spans="11:11">
      <c r="K3592" s="373">
        <v>0.28860988587552905</v>
      </c>
    </row>
    <row r="3593" spans="11:11">
      <c r="K3593" s="373">
        <v>3.0963734523139497E-2</v>
      </c>
    </row>
    <row r="3594" spans="11:11">
      <c r="K3594" s="373">
        <v>0.44306153142127291</v>
      </c>
    </row>
    <row r="3595" spans="11:11">
      <c r="K3595" s="373">
        <v>0.27101284001436032</v>
      </c>
    </row>
    <row r="3596" spans="11:11">
      <c r="K3596" s="373">
        <v>0.51479506874478664</v>
      </c>
    </row>
    <row r="3597" spans="11:11">
      <c r="K3597" s="373">
        <v>0.3658504625137271</v>
      </c>
    </row>
    <row r="3598" spans="11:11">
      <c r="K3598" s="373">
        <v>-4.844735817131085E-2</v>
      </c>
    </row>
    <row r="3599" spans="11:11">
      <c r="K3599" s="373">
        <v>0.12571854966240359</v>
      </c>
    </row>
    <row r="3600" spans="11:11">
      <c r="K3600" s="373">
        <v>-0.14182226321555202</v>
      </c>
    </row>
    <row r="3601" spans="11:11">
      <c r="K3601" s="373">
        <v>0.22132777310266594</v>
      </c>
    </row>
    <row r="3602" spans="11:11">
      <c r="K3602" s="373">
        <v>0.13560564779734263</v>
      </c>
    </row>
    <row r="3603" spans="11:11">
      <c r="K3603" s="373">
        <v>0.19038371117382202</v>
      </c>
    </row>
    <row r="3604" spans="11:11">
      <c r="K3604" s="373">
        <v>-0.17353759148625592</v>
      </c>
    </row>
    <row r="3605" spans="11:11">
      <c r="K3605" s="373">
        <v>0.17935374806236637</v>
      </c>
    </row>
    <row r="3606" spans="11:11">
      <c r="K3606" s="373">
        <v>0.46464944878841719</v>
      </c>
    </row>
    <row r="3607" spans="11:11">
      <c r="K3607" s="373">
        <v>-4.5777546390460389E-2</v>
      </c>
    </row>
    <row r="3608" spans="11:11">
      <c r="K3608" s="373">
        <v>8.4327227987140763E-2</v>
      </c>
    </row>
    <row r="3609" spans="11:11">
      <c r="K3609" s="373">
        <v>0.35391260089066878</v>
      </c>
    </row>
    <row r="3610" spans="11:11">
      <c r="K3610" s="373">
        <v>0.20087910477601056</v>
      </c>
    </row>
    <row r="3611" spans="11:11">
      <c r="K3611" s="373">
        <v>-9.421758050652107E-2</v>
      </c>
    </row>
    <row r="3612" spans="11:11">
      <c r="K3612" s="373">
        <v>0.47008038118140827</v>
      </c>
    </row>
    <row r="3613" spans="11:11">
      <c r="K3613" s="373">
        <v>0.29423752082618737</v>
      </c>
    </row>
    <row r="3614" spans="11:11">
      <c r="K3614" s="373">
        <v>0.25972110330032061</v>
      </c>
    </row>
    <row r="3615" spans="11:11">
      <c r="K3615" s="373">
        <v>0.30199176913128123</v>
      </c>
    </row>
    <row r="3616" spans="11:11">
      <c r="K3616" s="373">
        <v>0.18670791097443717</v>
      </c>
    </row>
    <row r="3617" spans="11:11">
      <c r="K3617" s="373">
        <v>0.45425921066539066</v>
      </c>
    </row>
    <row r="3618" spans="11:11">
      <c r="K3618" s="373">
        <v>0.63675263008096916</v>
      </c>
    </row>
    <row r="3619" spans="11:11">
      <c r="K3619" s="373">
        <v>0.28900265497601985</v>
      </c>
    </row>
    <row r="3620" spans="11:11">
      <c r="K3620" s="373">
        <v>0.42563584773272356</v>
      </c>
    </row>
    <row r="3621" spans="11:11">
      <c r="K3621" s="373">
        <v>0.61054065671356628</v>
      </c>
    </row>
    <row r="3622" spans="11:11">
      <c r="K3622" s="373">
        <v>3.0645507946640782E-2</v>
      </c>
    </row>
    <row r="3623" spans="11:11">
      <c r="K3623" s="373">
        <v>0.37591519094375747</v>
      </c>
    </row>
    <row r="3624" spans="11:11">
      <c r="K3624" s="373">
        <v>-5.9161059805376004E-2</v>
      </c>
    </row>
    <row r="3625" spans="11:11">
      <c r="K3625" s="373">
        <v>0.42366066198460617</v>
      </c>
    </row>
    <row r="3626" spans="11:11">
      <c r="K3626" s="373">
        <v>0.45037786469322283</v>
      </c>
    </row>
    <row r="3627" spans="11:11">
      <c r="K3627" s="373">
        <v>0.44948732580647532</v>
      </c>
    </row>
    <row r="3628" spans="11:11">
      <c r="K3628" s="373">
        <v>0.38598950634604101</v>
      </c>
    </row>
    <row r="3629" spans="11:11">
      <c r="K3629" s="373">
        <v>0.58123645594732243</v>
      </c>
    </row>
    <row r="3630" spans="11:11">
      <c r="K3630" s="373">
        <v>0.30892966988763804</v>
      </c>
    </row>
    <row r="3631" spans="11:11">
      <c r="K3631" s="373">
        <v>-3.5484436815502174E-2</v>
      </c>
    </row>
    <row r="3632" spans="11:11">
      <c r="K3632" s="373">
        <v>-3.9891233761439215E-2</v>
      </c>
    </row>
    <row r="3633" spans="11:11">
      <c r="K3633" s="373">
        <v>0.24536667034913107</v>
      </c>
    </row>
    <row r="3634" spans="11:11">
      <c r="K3634" s="373">
        <v>0.39467239434966683</v>
      </c>
    </row>
    <row r="3635" spans="11:11">
      <c r="K3635" s="373">
        <v>0.30079690006554061</v>
      </c>
    </row>
    <row r="3636" spans="11:11">
      <c r="K3636" s="373">
        <v>4.7633117455813778E-2</v>
      </c>
    </row>
    <row r="3637" spans="11:11">
      <c r="K3637" s="373">
        <v>0.28673104429860397</v>
      </c>
    </row>
    <row r="3638" spans="11:11">
      <c r="K3638" s="373">
        <v>0.34568821535282201</v>
      </c>
    </row>
    <row r="3639" spans="11:11">
      <c r="K3639" s="373">
        <v>0.15531159444872644</v>
      </c>
    </row>
    <row r="3640" spans="11:11">
      <c r="K3640" s="373">
        <v>0.1806274469483049</v>
      </c>
    </row>
    <row r="3641" spans="11:11">
      <c r="K3641" s="373">
        <v>0.3783621452018906</v>
      </c>
    </row>
    <row r="3642" spans="11:11">
      <c r="K3642" s="373">
        <v>-5.0241829087559142E-2</v>
      </c>
    </row>
    <row r="3643" spans="11:11">
      <c r="K3643" s="373">
        <v>0.41121393473882573</v>
      </c>
    </row>
    <row r="3644" spans="11:11">
      <c r="K3644" s="373">
        <v>0.25787192614173682</v>
      </c>
    </row>
    <row r="3645" spans="11:11">
      <c r="K3645" s="373">
        <v>0.22087825612701373</v>
      </c>
    </row>
    <row r="3646" spans="11:11">
      <c r="K3646" s="373">
        <v>0.38003403119922163</v>
      </c>
    </row>
    <row r="3647" spans="11:11">
      <c r="K3647" s="373">
        <v>0.2244070912576257</v>
      </c>
    </row>
    <row r="3648" spans="11:11">
      <c r="K3648" s="373">
        <v>0.30625527134105734</v>
      </c>
    </row>
    <row r="3649" spans="11:11">
      <c r="K3649" s="373">
        <v>0.41613812269766126</v>
      </c>
    </row>
    <row r="3650" spans="11:11">
      <c r="K3650" s="373">
        <v>0.53641243448981046</v>
      </c>
    </row>
    <row r="3651" spans="11:11">
      <c r="K3651" s="373">
        <v>0.40150913049395487</v>
      </c>
    </row>
    <row r="3652" spans="11:11">
      <c r="K3652" s="373">
        <v>0.30936876345233544</v>
      </c>
    </row>
    <row r="3653" spans="11:11">
      <c r="K3653" s="373">
        <v>0.12374449917972719</v>
      </c>
    </row>
    <row r="3654" spans="11:11">
      <c r="K3654" s="373">
        <v>0.56395848957674066</v>
      </c>
    </row>
    <row r="3655" spans="11:11">
      <c r="K3655" s="373">
        <v>0.22954328229327126</v>
      </c>
    </row>
    <row r="3656" spans="11:11">
      <c r="K3656" s="373">
        <v>-2.2828803409284282E-2</v>
      </c>
    </row>
    <row r="3657" spans="11:11">
      <c r="K3657" s="373">
        <v>0.44761276960602903</v>
      </c>
    </row>
    <row r="3658" spans="11:11">
      <c r="K3658" s="373">
        <v>0.42176568129751635</v>
      </c>
    </row>
    <row r="3659" spans="11:11">
      <c r="K3659" s="373">
        <v>0.71419716476642225</v>
      </c>
    </row>
    <row r="3660" spans="11:11">
      <c r="K3660" s="373">
        <v>-4.2717014424325517E-2</v>
      </c>
    </row>
    <row r="3661" spans="11:11">
      <c r="K3661" s="373">
        <v>0.288919481168882</v>
      </c>
    </row>
    <row r="3662" spans="11:11">
      <c r="K3662" s="373">
        <v>0.25102118430066933</v>
      </c>
    </row>
    <row r="3663" spans="11:11">
      <c r="K3663" s="373">
        <v>-0.11494101626364339</v>
      </c>
    </row>
    <row r="3664" spans="11:11">
      <c r="K3664" s="373">
        <v>-0.14617549553167408</v>
      </c>
    </row>
    <row r="3665" spans="11:11">
      <c r="K3665" s="373">
        <v>0.40242137743998274</v>
      </c>
    </row>
    <row r="3666" spans="11:11">
      <c r="K3666" s="373">
        <v>-0.12615401813685423</v>
      </c>
    </row>
    <row r="3667" spans="11:11">
      <c r="K3667" s="373">
        <v>-8.9164609277871953E-3</v>
      </c>
    </row>
    <row r="3668" spans="11:11">
      <c r="K3668" s="373">
        <v>0.338924176849839</v>
      </c>
    </row>
    <row r="3669" spans="11:11">
      <c r="K3669" s="373">
        <v>0.34607981794431097</v>
      </c>
    </row>
    <row r="3670" spans="11:11">
      <c r="K3670" s="373">
        <v>2.394761180613747E-2</v>
      </c>
    </row>
    <row r="3671" spans="11:11">
      <c r="K3671" s="373">
        <v>6.5303077031902967E-2</v>
      </c>
    </row>
    <row r="3672" spans="11:11">
      <c r="K3672" s="373">
        <v>0.46956949699089723</v>
      </c>
    </row>
    <row r="3673" spans="11:11">
      <c r="K3673" s="373">
        <v>0.20433961276442125</v>
      </c>
    </row>
    <row r="3674" spans="11:11">
      <c r="K3674" s="373">
        <v>0.44903201930419345</v>
      </c>
    </row>
    <row r="3675" spans="11:11">
      <c r="K3675" s="373">
        <v>0.26510762921210929</v>
      </c>
    </row>
    <row r="3676" spans="11:11">
      <c r="K3676" s="373">
        <v>0.24767400597181943</v>
      </c>
    </row>
    <row r="3677" spans="11:11">
      <c r="K3677" s="373">
        <v>0.35075967013789389</v>
      </c>
    </row>
    <row r="3678" spans="11:11">
      <c r="K3678" s="373">
        <v>0.50718540725720751</v>
      </c>
    </row>
    <row r="3679" spans="11:11">
      <c r="K3679" s="373">
        <v>8.9313596424390074E-2</v>
      </c>
    </row>
    <row r="3680" spans="11:11">
      <c r="K3680" s="373">
        <v>0.3747546537965849</v>
      </c>
    </row>
    <row r="3681" spans="11:11">
      <c r="K3681" s="373">
        <v>0.11381783496215214</v>
      </c>
    </row>
    <row r="3682" spans="11:11">
      <c r="K3682" s="373">
        <v>0.30133710407727121</v>
      </c>
    </row>
    <row r="3683" spans="11:11">
      <c r="K3683" s="373">
        <v>0.11253060682635141</v>
      </c>
    </row>
    <row r="3684" spans="11:11">
      <c r="K3684" s="373">
        <v>7.4896313576572116E-2</v>
      </c>
    </row>
    <row r="3685" spans="11:11">
      <c r="K3685" s="373">
        <v>-9.4606672906095257E-2</v>
      </c>
    </row>
    <row r="3686" spans="11:11">
      <c r="K3686" s="373">
        <v>0.19461507950106638</v>
      </c>
    </row>
    <row r="3687" spans="11:11">
      <c r="K3687" s="373">
        <v>0.33631802030147595</v>
      </c>
    </row>
    <row r="3688" spans="11:11">
      <c r="K3688" s="373">
        <v>0.14406836464377637</v>
      </c>
    </row>
    <row r="3689" spans="11:11">
      <c r="K3689" s="373">
        <v>-4.4235672654822755E-2</v>
      </c>
    </row>
    <row r="3690" spans="11:11">
      <c r="K3690" s="373">
        <v>0.32103030255180443</v>
      </c>
    </row>
    <row r="3691" spans="11:11">
      <c r="K3691" s="373">
        <v>0.37772106648943771</v>
      </c>
    </row>
    <row r="3692" spans="11:11">
      <c r="K3692" s="373">
        <v>0.14624078379101757</v>
      </c>
    </row>
    <row r="3693" spans="11:11">
      <c r="K3693" s="373">
        <v>0.19432745552156283</v>
      </c>
    </row>
    <row r="3694" spans="11:11">
      <c r="K3694" s="373">
        <v>-0.17523044927374654</v>
      </c>
    </row>
    <row r="3695" spans="11:11">
      <c r="K3695" s="373">
        <v>0.43188942734176683</v>
      </c>
    </row>
    <row r="3696" spans="11:11">
      <c r="K3696" s="373">
        <v>0.18463825189401795</v>
      </c>
    </row>
    <row r="3697" spans="11:11">
      <c r="K3697" s="373">
        <v>0.13970562159583477</v>
      </c>
    </row>
    <row r="3698" spans="11:11">
      <c r="K3698" s="373">
        <v>0.42194090739585599</v>
      </c>
    </row>
    <row r="3699" spans="11:11">
      <c r="K3699" s="373">
        <v>0.25878195003321691</v>
      </c>
    </row>
    <row r="3700" spans="11:11">
      <c r="K3700" s="373">
        <v>0.27282383423587042</v>
      </c>
    </row>
    <row r="3701" spans="11:11">
      <c r="K3701" s="373">
        <v>0.27723151650670164</v>
      </c>
    </row>
    <row r="3702" spans="11:11">
      <c r="K3702" s="373">
        <v>0.41798971979823762</v>
      </c>
    </row>
    <row r="3703" spans="11:11">
      <c r="K3703" s="373">
        <v>9.9786843437019712E-3</v>
      </c>
    </row>
    <row r="3704" spans="11:11">
      <c r="K3704" s="373">
        <v>0.50732804691995104</v>
      </c>
    </row>
    <row r="3705" spans="11:11">
      <c r="K3705" s="373">
        <v>0.46336493856586158</v>
      </c>
    </row>
    <row r="3706" spans="11:11">
      <c r="K3706" s="373">
        <v>6.2549290711509498E-2</v>
      </c>
    </row>
    <row r="3707" spans="11:11">
      <c r="K3707" s="373">
        <v>-8.2790454353890652E-2</v>
      </c>
    </row>
    <row r="3708" spans="11:11">
      <c r="K3708" s="373">
        <v>0.33616214960501711</v>
      </c>
    </row>
    <row r="3709" spans="11:11">
      <c r="K3709" s="373">
        <v>4.5623543642996145E-2</v>
      </c>
    </row>
    <row r="3710" spans="11:11">
      <c r="K3710" s="373">
        <v>0.40920495764851172</v>
      </c>
    </row>
    <row r="3711" spans="11:11">
      <c r="K3711" s="373">
        <v>0.26463638171555015</v>
      </c>
    </row>
    <row r="3712" spans="11:11">
      <c r="K3712" s="373">
        <v>0.17994934630659909</v>
      </c>
    </row>
    <row r="3713" spans="11:11">
      <c r="K3713" s="373">
        <v>0.27398852278006913</v>
      </c>
    </row>
    <row r="3714" spans="11:11">
      <c r="K3714" s="373">
        <v>0.48145140748089821</v>
      </c>
    </row>
    <row r="3715" spans="11:11">
      <c r="K3715" s="373">
        <v>-7.0129483719359786E-2</v>
      </c>
    </row>
    <row r="3716" spans="11:11">
      <c r="K3716" s="373">
        <v>0.23269266249830367</v>
      </c>
    </row>
    <row r="3717" spans="11:11">
      <c r="K3717" s="373">
        <v>0.4112836319674138</v>
      </c>
    </row>
    <row r="3718" spans="11:11">
      <c r="K3718" s="373">
        <v>0.50097833349441068</v>
      </c>
    </row>
    <row r="3719" spans="11:11">
      <c r="K3719" s="373">
        <v>-0.10033146149097905</v>
      </c>
    </row>
    <row r="3720" spans="11:11">
      <c r="K3720" s="373">
        <v>0.16179902942233926</v>
      </c>
    </row>
    <row r="3721" spans="11:11">
      <c r="K3721" s="373">
        <v>-0.14743357379723132</v>
      </c>
    </row>
    <row r="3722" spans="11:11">
      <c r="K3722" s="373">
        <v>0.29176413629074305</v>
      </c>
    </row>
    <row r="3723" spans="11:11">
      <c r="K3723" s="373">
        <v>0.38514533910336413</v>
      </c>
    </row>
    <row r="3724" spans="11:11">
      <c r="K3724" s="373">
        <v>5.681864541849424E-2</v>
      </c>
    </row>
    <row r="3725" spans="11:11">
      <c r="K3725" s="373">
        <v>0.26267380169800547</v>
      </c>
    </row>
    <row r="3726" spans="11:11">
      <c r="K3726" s="373">
        <v>-4.1433177639057517E-2</v>
      </c>
    </row>
    <row r="3727" spans="11:11">
      <c r="K3727" s="373">
        <v>0.3527809572502314</v>
      </c>
    </row>
    <row r="3728" spans="11:11">
      <c r="K3728" s="373">
        <v>0.31858251714814534</v>
      </c>
    </row>
    <row r="3729" spans="11:11">
      <c r="K3729" s="373">
        <v>0.38718116058992336</v>
      </c>
    </row>
    <row r="3730" spans="11:11">
      <c r="K3730" s="373">
        <v>0.45001448910488828</v>
      </c>
    </row>
    <row r="3731" spans="11:11">
      <c r="K3731" s="373">
        <v>0.17676569954140309</v>
      </c>
    </row>
    <row r="3732" spans="11:11">
      <c r="K3732" s="373">
        <v>9.5071025134238374E-2</v>
      </c>
    </row>
    <row r="3733" spans="11:11">
      <c r="K3733" s="373">
        <v>0.65327136528911622</v>
      </c>
    </row>
    <row r="3734" spans="11:11">
      <c r="K3734" s="373">
        <v>-4.5547067761071203E-2</v>
      </c>
    </row>
    <row r="3735" spans="11:11">
      <c r="K3735" s="373">
        <v>0.66018794229055988</v>
      </c>
    </row>
    <row r="3736" spans="11:11">
      <c r="K3736" s="373">
        <v>0.27680039273503732</v>
      </c>
    </row>
    <row r="3737" spans="11:11">
      <c r="K3737" s="373">
        <v>0.3284233020646492</v>
      </c>
    </row>
    <row r="3738" spans="11:11">
      <c r="K3738" s="373">
        <v>0.11752550095636294</v>
      </c>
    </row>
    <row r="3739" spans="11:11">
      <c r="K3739" s="373">
        <v>3.497566929105278E-2</v>
      </c>
    </row>
    <row r="3740" spans="11:11">
      <c r="K3740" s="373">
        <v>-7.4297945501183849E-3</v>
      </c>
    </row>
    <row r="3741" spans="11:11">
      <c r="K3741" s="373">
        <v>-2.9457179247090015E-2</v>
      </c>
    </row>
    <row r="3742" spans="11:11">
      <c r="K3742" s="373">
        <v>0.37304304726030302</v>
      </c>
    </row>
    <row r="3743" spans="11:11">
      <c r="K3743" s="373">
        <v>0.19630983866703833</v>
      </c>
    </row>
    <row r="3744" spans="11:11">
      <c r="K3744" s="373">
        <v>0.4257724404435288</v>
      </c>
    </row>
    <row r="3745" spans="11:11">
      <c r="K3745" s="373">
        <v>0.33424604118693568</v>
      </c>
    </row>
    <row r="3746" spans="11:11">
      <c r="K3746" s="373">
        <v>6.2880164863232224E-2</v>
      </c>
    </row>
    <row r="3747" spans="11:11">
      <c r="K3747" s="373">
        <v>0.32264031246267644</v>
      </c>
    </row>
    <row r="3748" spans="11:11">
      <c r="K3748" s="373">
        <v>0.35485793588060299</v>
      </c>
    </row>
    <row r="3749" spans="11:11">
      <c r="K3749" s="373">
        <v>0.16447260853526147</v>
      </c>
    </row>
    <row r="3750" spans="11:11">
      <c r="K3750" s="373">
        <v>0.288084573675919</v>
      </c>
    </row>
    <row r="3751" spans="11:11">
      <c r="K3751" s="373">
        <v>0.20708564606040514</v>
      </c>
    </row>
    <row r="3752" spans="11:11">
      <c r="K3752" s="373">
        <v>0.22048764748489358</v>
      </c>
    </row>
    <row r="3753" spans="11:11">
      <c r="K3753" s="373">
        <v>0.20236437698569709</v>
      </c>
    </row>
    <row r="3754" spans="11:11">
      <c r="K3754" s="373">
        <v>0.4092889048820243</v>
      </c>
    </row>
    <row r="3755" spans="11:11">
      <c r="K3755" s="373">
        <v>0.58132419486812847</v>
      </c>
    </row>
    <row r="3756" spans="11:11">
      <c r="K3756" s="373">
        <v>0.23231091279527871</v>
      </c>
    </row>
    <row r="3757" spans="11:11">
      <c r="K3757" s="373">
        <v>0.15371740855949345</v>
      </c>
    </row>
    <row r="3758" spans="11:11">
      <c r="K3758" s="373">
        <v>0.24388516947271288</v>
      </c>
    </row>
    <row r="3759" spans="11:11">
      <c r="K3759" s="373">
        <v>0.18943944336240937</v>
      </c>
    </row>
    <row r="3760" spans="11:11">
      <c r="K3760" s="373">
        <v>-0.18978387369058181</v>
      </c>
    </row>
    <row r="3761" spans="11:11">
      <c r="K3761" s="373">
        <v>0.55819720315907939</v>
      </c>
    </row>
    <row r="3762" spans="11:11">
      <c r="K3762" s="373">
        <v>0.21385060498029884</v>
      </c>
    </row>
    <row r="3763" spans="11:11">
      <c r="K3763" s="373">
        <v>0.18592794418247705</v>
      </c>
    </row>
    <row r="3764" spans="11:11">
      <c r="K3764" s="373">
        <v>0.12813564111909947</v>
      </c>
    </row>
    <row r="3765" spans="11:11">
      <c r="K3765" s="373">
        <v>0.60113400953612439</v>
      </c>
    </row>
    <row r="3766" spans="11:11">
      <c r="K3766" s="373">
        <v>0.27432533245346646</v>
      </c>
    </row>
    <row r="3767" spans="11:11">
      <c r="K3767" s="373">
        <v>-0.10012468491042636</v>
      </c>
    </row>
    <row r="3768" spans="11:11">
      <c r="K3768" s="373">
        <v>0.1751084433915473</v>
      </c>
    </row>
    <row r="3769" spans="11:11">
      <c r="K3769" s="373">
        <v>0.41023134200322331</v>
      </c>
    </row>
    <row r="3770" spans="11:11">
      <c r="K3770" s="373">
        <v>0.36323355523522549</v>
      </c>
    </row>
    <row r="3771" spans="11:11">
      <c r="K3771" s="373">
        <v>0.5975509326498516</v>
      </c>
    </row>
    <row r="3772" spans="11:11">
      <c r="K3772" s="373">
        <v>0.22362049714858845</v>
      </c>
    </row>
    <row r="3773" spans="11:11">
      <c r="K3773" s="373">
        <v>0.1030919017049019</v>
      </c>
    </row>
    <row r="3774" spans="11:11">
      <c r="K3774" s="373">
        <v>0.31418842160977634</v>
      </c>
    </row>
    <row r="3775" spans="11:11">
      <c r="K3775" s="373">
        <v>0.35903503486376276</v>
      </c>
    </row>
    <row r="3776" spans="11:11">
      <c r="K3776" s="373">
        <v>0.36675837179089554</v>
      </c>
    </row>
    <row r="3777" spans="11:11">
      <c r="K3777" s="373">
        <v>0.50090291177946278</v>
      </c>
    </row>
    <row r="3778" spans="11:11">
      <c r="K3778" s="373">
        <v>0.10816338145460258</v>
      </c>
    </row>
    <row r="3779" spans="11:11">
      <c r="K3779" s="373">
        <v>0.14538763193804161</v>
      </c>
    </row>
    <row r="3780" spans="11:11">
      <c r="K3780" s="373">
        <v>-3.4528660486830898E-2</v>
      </c>
    </row>
    <row r="3781" spans="11:11">
      <c r="K3781" s="373">
        <v>0.21112566587665493</v>
      </c>
    </row>
    <row r="3782" spans="11:11">
      <c r="K3782" s="373">
        <v>-5.2071262149485653E-3</v>
      </c>
    </row>
    <row r="3783" spans="11:11">
      <c r="K3783" s="373">
        <v>0.1949810575578721</v>
      </c>
    </row>
    <row r="3784" spans="11:11">
      <c r="K3784" s="373">
        <v>0.45156763553146773</v>
      </c>
    </row>
    <row r="3785" spans="11:11">
      <c r="K3785" s="373">
        <v>0.32901007608506583</v>
      </c>
    </row>
    <row r="3786" spans="11:11">
      <c r="K3786" s="373">
        <v>0.4732218493528102</v>
      </c>
    </row>
    <row r="3787" spans="11:11">
      <c r="K3787" s="373">
        <v>0.37769607893468304</v>
      </c>
    </row>
    <row r="3788" spans="11:11">
      <c r="K3788" s="373">
        <v>0.3374547495225837</v>
      </c>
    </row>
    <row r="3789" spans="11:11">
      <c r="K3789" s="373">
        <v>-0.14589108862291156</v>
      </c>
    </row>
    <row r="3790" spans="11:11">
      <c r="K3790" s="373">
        <v>0.26261109088279477</v>
      </c>
    </row>
    <row r="3791" spans="11:11">
      <c r="K3791" s="373">
        <v>0.20552076180215262</v>
      </c>
    </row>
    <row r="3792" spans="11:11">
      <c r="K3792" s="373">
        <v>5.1007831222349642E-2</v>
      </c>
    </row>
    <row r="3793" spans="11:11">
      <c r="K3793" s="373">
        <v>0.32336743454661643</v>
      </c>
    </row>
    <row r="3794" spans="11:11">
      <c r="K3794" s="373">
        <v>0.15880739636771768</v>
      </c>
    </row>
    <row r="3795" spans="11:11">
      <c r="K3795" s="373">
        <v>0.11306312268571039</v>
      </c>
    </row>
    <row r="3796" spans="11:11">
      <c r="K3796" s="373">
        <v>0.3352760676899913</v>
      </c>
    </row>
    <row r="3797" spans="11:11">
      <c r="K3797" s="373">
        <v>0.22088323655520892</v>
      </c>
    </row>
    <row r="3798" spans="11:11">
      <c r="K3798" s="373">
        <v>0.3586915211306283</v>
      </c>
    </row>
    <row r="3799" spans="11:11">
      <c r="K3799" s="373">
        <v>0.20710148630752645</v>
      </c>
    </row>
    <row r="3800" spans="11:11">
      <c r="K3800" s="373">
        <v>0.11710159730752401</v>
      </c>
    </row>
    <row r="3801" spans="11:11">
      <c r="K3801" s="373">
        <v>0.21867473511544366</v>
      </c>
    </row>
    <row r="3802" spans="11:11">
      <c r="K3802" s="373">
        <v>-1.3497175375443815E-2</v>
      </c>
    </row>
    <row r="3803" spans="11:11">
      <c r="K3803" s="373">
        <v>0.23441304632992277</v>
      </c>
    </row>
    <row r="3804" spans="11:11">
      <c r="K3804" s="373">
        <v>9.9281639356725737E-2</v>
      </c>
    </row>
    <row r="3805" spans="11:11">
      <c r="K3805" s="373">
        <v>0.20422620933098345</v>
      </c>
    </row>
    <row r="3806" spans="11:11">
      <c r="K3806" s="373">
        <v>0.2863737419337653</v>
      </c>
    </row>
    <row r="3807" spans="11:11">
      <c r="K3807" s="373">
        <v>2.2564712268568599E-2</v>
      </c>
    </row>
    <row r="3808" spans="11:11">
      <c r="K3808" s="373">
        <v>0.31878709493699486</v>
      </c>
    </row>
    <row r="3809" spans="11:11">
      <c r="K3809" s="373">
        <v>-2.7641979141454609E-2</v>
      </c>
    </row>
    <row r="3810" spans="11:11">
      <c r="K3810" s="373">
        <v>0.28747722734486736</v>
      </c>
    </row>
    <row r="3811" spans="11:11">
      <c r="K3811" s="373">
        <v>0.10770099617188977</v>
      </c>
    </row>
    <row r="3812" spans="11:11">
      <c r="K3812" s="373">
        <v>0.46018711627149034</v>
      </c>
    </row>
    <row r="3813" spans="11:11">
      <c r="K3813" s="373">
        <v>6.8100654360342849E-2</v>
      </c>
    </row>
    <row r="3814" spans="11:11">
      <c r="K3814" s="373">
        <v>0.18947524803844518</v>
      </c>
    </row>
    <row r="3815" spans="11:11">
      <c r="K3815" s="373">
        <v>0.49778322658145946</v>
      </c>
    </row>
    <row r="3816" spans="11:11">
      <c r="K3816" s="373">
        <v>0.44825136420062384</v>
      </c>
    </row>
    <row r="3817" spans="11:11">
      <c r="K3817" s="373">
        <v>0.18378717169162018</v>
      </c>
    </row>
    <row r="3818" spans="11:11">
      <c r="K3818" s="373">
        <v>0.37340097076122092</v>
      </c>
    </row>
    <row r="3819" spans="11:11">
      <c r="K3819" s="373">
        <v>0.38933389868659729</v>
      </c>
    </row>
    <row r="3820" spans="11:11">
      <c r="K3820" s="373">
        <v>0.34488568359540461</v>
      </c>
    </row>
    <row r="3821" spans="11:11">
      <c r="K3821" s="373">
        <v>0.16785109207873949</v>
      </c>
    </row>
    <row r="3822" spans="11:11">
      <c r="K3822" s="373">
        <v>0.52430999483729002</v>
      </c>
    </row>
    <row r="3823" spans="11:11">
      <c r="K3823" s="373">
        <v>9.7573057410689668E-2</v>
      </c>
    </row>
    <row r="3824" spans="11:11">
      <c r="K3824" s="373">
        <v>0.20966477170338904</v>
      </c>
    </row>
    <row r="3825" spans="11:11">
      <c r="K3825" s="373">
        <v>0.6852263902028386</v>
      </c>
    </row>
    <row r="3826" spans="11:11">
      <c r="K3826" s="373">
        <v>0.49274288229050622</v>
      </c>
    </row>
    <row r="3827" spans="11:11">
      <c r="K3827" s="373">
        <v>-6.6010580181072198E-2</v>
      </c>
    </row>
    <row r="3828" spans="11:11">
      <c r="K3828" s="373">
        <v>0.39881222082405299</v>
      </c>
    </row>
    <row r="3829" spans="11:11">
      <c r="K3829" s="373">
        <v>0.6165587155081762</v>
      </c>
    </row>
    <row r="3830" spans="11:11">
      <c r="K3830" s="373">
        <v>0.36298215140403456</v>
      </c>
    </row>
    <row r="3831" spans="11:11">
      <c r="K3831" s="373">
        <v>-0.12438819575090099</v>
      </c>
    </row>
    <row r="3832" spans="11:11">
      <c r="K3832" s="373">
        <v>0.29437637197942568</v>
      </c>
    </row>
    <row r="3833" spans="11:11">
      <c r="K3833" s="373">
        <v>0.38827030858633504</v>
      </c>
    </row>
    <row r="3834" spans="11:11">
      <c r="K3834" s="373">
        <v>-0.13285244065087676</v>
      </c>
    </row>
    <row r="3835" spans="11:11">
      <c r="K3835" s="373">
        <v>0.54739667685881543</v>
      </c>
    </row>
    <row r="3836" spans="11:11">
      <c r="K3836" s="373">
        <v>0.34896049880244506</v>
      </c>
    </row>
    <row r="3837" spans="11:11">
      <c r="K3837" s="373">
        <v>0.47286172903335544</v>
      </c>
    </row>
    <row r="3838" spans="11:11">
      <c r="K3838" s="373">
        <v>0.50405382910309671</v>
      </c>
    </row>
    <row r="3839" spans="11:11">
      <c r="K3839" s="373">
        <v>4.0027197140073412E-3</v>
      </c>
    </row>
    <row r="3840" spans="11:11">
      <c r="K3840" s="373">
        <v>0.22484272295426067</v>
      </c>
    </row>
    <row r="3841" spans="11:11">
      <c r="K3841" s="373">
        <v>0.14472640010287119</v>
      </c>
    </row>
    <row r="3842" spans="11:11">
      <c r="K3842" s="373">
        <v>0.34562208779293035</v>
      </c>
    </row>
    <row r="3843" spans="11:11">
      <c r="K3843" s="373">
        <v>0.16626474837970151</v>
      </c>
    </row>
    <row r="3844" spans="11:11">
      <c r="K3844" s="373">
        <v>0.23619705419457704</v>
      </c>
    </row>
    <row r="3845" spans="11:11">
      <c r="K3845" s="373">
        <v>0.3574516438075388</v>
      </c>
    </row>
    <row r="3846" spans="11:11">
      <c r="K3846" s="373">
        <v>0.1360318581594917</v>
      </c>
    </row>
    <row r="3847" spans="11:11">
      <c r="K3847" s="373">
        <v>-8.526210040016613E-2</v>
      </c>
    </row>
    <row r="3848" spans="11:11">
      <c r="K3848" s="373">
        <v>0.52363434141006904</v>
      </c>
    </row>
    <row r="3849" spans="11:11">
      <c r="K3849" s="373">
        <v>-2.2029328042130647E-2</v>
      </c>
    </row>
    <row r="3850" spans="11:11">
      <c r="K3850" s="373">
        <v>0.16342762544147926</v>
      </c>
    </row>
    <row r="3851" spans="11:11">
      <c r="K3851" s="373">
        <v>0.24710245668333997</v>
      </c>
    </row>
    <row r="3852" spans="11:11">
      <c r="K3852" s="373">
        <v>0.40498830204382141</v>
      </c>
    </row>
    <row r="3853" spans="11:11">
      <c r="K3853" s="373">
        <v>9.3698225634194943E-2</v>
      </c>
    </row>
    <row r="3854" spans="11:11">
      <c r="K3854" s="373">
        <v>0.27420362943028009</v>
      </c>
    </row>
    <row r="3855" spans="11:11">
      <c r="K3855" s="373">
        <v>-2.4979424984502008E-2</v>
      </c>
    </row>
    <row r="3856" spans="11:11">
      <c r="K3856" s="373">
        <v>0.22614363520005276</v>
      </c>
    </row>
    <row r="3857" spans="11:11">
      <c r="K3857" s="373">
        <v>0.38931940859970893</v>
      </c>
    </row>
    <row r="3858" spans="11:11">
      <c r="K3858" s="373">
        <v>2.5957646800887746E-2</v>
      </c>
    </row>
    <row r="3859" spans="11:11">
      <c r="K3859" s="373">
        <v>0.14462844157051324</v>
      </c>
    </row>
    <row r="3860" spans="11:11">
      <c r="K3860" s="373">
        <v>9.6652522641612837E-2</v>
      </c>
    </row>
    <row r="3861" spans="11:11">
      <c r="K3861" s="373">
        <v>-0.21420592249791004</v>
      </c>
    </row>
    <row r="3862" spans="11:11">
      <c r="K3862" s="373">
        <v>0.22716324339960936</v>
      </c>
    </row>
    <row r="3863" spans="11:11">
      <c r="K3863" s="373">
        <v>0.25128836439411972</v>
      </c>
    </row>
    <row r="3864" spans="11:11">
      <c r="K3864" s="373">
        <v>0.3513920154826089</v>
      </c>
    </row>
    <row r="3865" spans="11:11">
      <c r="K3865" s="373">
        <v>0.49216158808475163</v>
      </c>
    </row>
    <row r="3866" spans="11:11">
      <c r="K3866" s="373">
        <v>0.12614870093327935</v>
      </c>
    </row>
    <row r="3867" spans="11:11">
      <c r="K3867" s="373">
        <v>0.12074269970242035</v>
      </c>
    </row>
    <row r="3868" spans="11:11">
      <c r="K3868" s="373">
        <v>3.7590333860973546E-2</v>
      </c>
    </row>
    <row r="3869" spans="11:11">
      <c r="K3869" s="373">
        <v>0.37095147847732157</v>
      </c>
    </row>
    <row r="3870" spans="11:11">
      <c r="K3870" s="373">
        <v>0.16365190013488351</v>
      </c>
    </row>
    <row r="3871" spans="11:11">
      <c r="K3871" s="373">
        <v>0.43195164025308008</v>
      </c>
    </row>
    <row r="3872" spans="11:11">
      <c r="K3872" s="373">
        <v>0.12887736521707516</v>
      </c>
    </row>
    <row r="3873" spans="11:11">
      <c r="K3873" s="373">
        <v>0.19743405756168841</v>
      </c>
    </row>
    <row r="3874" spans="11:11">
      <c r="K3874" s="373">
        <v>0.44198789754638002</v>
      </c>
    </row>
    <row r="3875" spans="11:11">
      <c r="K3875" s="373">
        <v>5.0832204420556248E-2</v>
      </c>
    </row>
    <row r="3876" spans="11:11">
      <c r="K3876" s="373">
        <v>5.2539993834104459E-2</v>
      </c>
    </row>
    <row r="3877" spans="11:11">
      <c r="K3877" s="373">
        <v>0.27936743602414205</v>
      </c>
    </row>
    <row r="3878" spans="11:11">
      <c r="K3878" s="373">
        <v>0.19948253398121052</v>
      </c>
    </row>
    <row r="3879" spans="11:11">
      <c r="K3879" s="373">
        <v>5.581625728005335E-2</v>
      </c>
    </row>
    <row r="3880" spans="11:11">
      <c r="K3880" s="373">
        <v>0.25546232159459636</v>
      </c>
    </row>
    <row r="3881" spans="11:11">
      <c r="K3881" s="373">
        <v>3.1606914750146542E-2</v>
      </c>
    </row>
    <row r="3882" spans="11:11">
      <c r="K3882" s="373">
        <v>0.33941546462983729</v>
      </c>
    </row>
    <row r="3883" spans="11:11">
      <c r="K3883" s="373">
        <v>0.31106212289335766</v>
      </c>
    </row>
    <row r="3884" spans="11:11">
      <c r="K3884" s="373">
        <v>-0.17868081993140372</v>
      </c>
    </row>
    <row r="3885" spans="11:11">
      <c r="K3885" s="373">
        <v>0.18110949285879907</v>
      </c>
    </row>
    <row r="3886" spans="11:11">
      <c r="K3886" s="373">
        <v>0.30529457458001752</v>
      </c>
    </row>
    <row r="3887" spans="11:11">
      <c r="K3887" s="373">
        <v>0.49614514935034881</v>
      </c>
    </row>
    <row r="3888" spans="11:11">
      <c r="K3888" s="373">
        <v>2.9815319761225201E-2</v>
      </c>
    </row>
    <row r="3889" spans="11:11">
      <c r="K3889" s="373">
        <v>0.13914497571542239</v>
      </c>
    </row>
    <row r="3890" spans="11:11">
      <c r="K3890" s="373">
        <v>0.18471285317095232</v>
      </c>
    </row>
    <row r="3891" spans="11:11">
      <c r="K3891" s="373">
        <v>0.48414221740545638</v>
      </c>
    </row>
    <row r="3892" spans="11:11">
      <c r="K3892" s="373">
        <v>0.33859927274588508</v>
      </c>
    </row>
    <row r="3893" spans="11:11">
      <c r="K3893" s="373">
        <v>0.34204202550226359</v>
      </c>
    </row>
    <row r="3894" spans="11:11">
      <c r="K3894" s="373">
        <v>0.12629323658299985</v>
      </c>
    </row>
    <row r="3895" spans="11:11">
      <c r="K3895" s="373">
        <v>0.16023772541158054</v>
      </c>
    </row>
    <row r="3896" spans="11:11">
      <c r="K3896" s="373">
        <v>0.24272414543720822</v>
      </c>
    </row>
    <row r="3897" spans="11:11">
      <c r="K3897" s="373">
        <v>0.2740970795553932</v>
      </c>
    </row>
    <row r="3898" spans="11:11">
      <c r="K3898" s="373">
        <v>0.11881199424671696</v>
      </c>
    </row>
    <row r="3899" spans="11:11">
      <c r="K3899" s="373">
        <v>-1.7828112960664777E-2</v>
      </c>
    </row>
    <row r="3900" spans="11:11">
      <c r="K3900" s="373">
        <v>0.52850286527421875</v>
      </c>
    </row>
    <row r="3901" spans="11:11">
      <c r="K3901" s="373">
        <v>0.33026933431558758</v>
      </c>
    </row>
    <row r="3902" spans="11:11">
      <c r="K3902" s="373">
        <v>-0.18244971288029999</v>
      </c>
    </row>
    <row r="3903" spans="11:11">
      <c r="K3903" s="373">
        <v>0.63915241741144802</v>
      </c>
    </row>
    <row r="3904" spans="11:11">
      <c r="K3904" s="373">
        <v>0.34148032251466143</v>
      </c>
    </row>
    <row r="3905" spans="11:11">
      <c r="K3905" s="373">
        <v>0.35769754793512298</v>
      </c>
    </row>
    <row r="3906" spans="11:11">
      <c r="K3906" s="373">
        <v>0.21701926946135619</v>
      </c>
    </row>
    <row r="3907" spans="11:11">
      <c r="K3907" s="373">
        <v>0.58635284885960459</v>
      </c>
    </row>
    <row r="3908" spans="11:11">
      <c r="K3908" s="373">
        <v>-3.2143468024848243E-2</v>
      </c>
    </row>
    <row r="3909" spans="11:11">
      <c r="K3909" s="373">
        <v>0.31038712520241707</v>
      </c>
    </row>
    <row r="3910" spans="11:11">
      <c r="K3910" s="373">
        <v>-1.0549339898732857E-2</v>
      </c>
    </row>
    <row r="3911" spans="11:11">
      <c r="K3911" s="373">
        <v>0.1864399427737331</v>
      </c>
    </row>
    <row r="3912" spans="11:11">
      <c r="K3912" s="373">
        <v>5.3486002561895063E-2</v>
      </c>
    </row>
    <row r="3913" spans="11:11">
      <c r="K3913" s="373">
        <v>0.19089368494041392</v>
      </c>
    </row>
    <row r="3914" spans="11:11">
      <c r="K3914" s="373">
        <v>0.34353975123124325</v>
      </c>
    </row>
    <row r="3915" spans="11:11">
      <c r="K3915" s="373">
        <v>-7.4686253687334281E-2</v>
      </c>
    </row>
    <row r="3916" spans="11:11">
      <c r="K3916" s="373">
        <v>0.1175639993204729</v>
      </c>
    </row>
    <row r="3917" spans="11:11">
      <c r="K3917" s="373">
        <v>0.18157010297966902</v>
      </c>
    </row>
    <row r="3918" spans="11:11">
      <c r="K3918" s="373">
        <v>7.7589208483013206E-3</v>
      </c>
    </row>
    <row r="3919" spans="11:11">
      <c r="K3919" s="373">
        <v>-9.6478104252349151E-2</v>
      </c>
    </row>
    <row r="3920" spans="11:11">
      <c r="K3920" s="373">
        <v>0.23380174393531639</v>
      </c>
    </row>
    <row r="3921" spans="11:11">
      <c r="K3921" s="373">
        <v>0.22825708327858019</v>
      </c>
    </row>
    <row r="3922" spans="11:11">
      <c r="K3922" s="373">
        <v>9.9065598732882121E-2</v>
      </c>
    </row>
    <row r="3923" spans="11:11">
      <c r="K3923" s="373">
        <v>0.53662829521363786</v>
      </c>
    </row>
    <row r="3924" spans="11:11">
      <c r="K3924" s="373">
        <v>0.20636162992449214</v>
      </c>
    </row>
    <row r="3925" spans="11:11">
      <c r="K3925" s="373">
        <v>0.13397699563524568</v>
      </c>
    </row>
    <row r="3926" spans="11:11">
      <c r="K3926" s="373">
        <v>0.1369643703116965</v>
      </c>
    </row>
    <row r="3927" spans="11:11">
      <c r="K3927" s="373">
        <v>0.34022241928581187</v>
      </c>
    </row>
    <row r="3928" spans="11:11">
      <c r="K3928" s="373">
        <v>0.12008044731554901</v>
      </c>
    </row>
    <row r="3929" spans="11:11">
      <c r="K3929" s="373">
        <v>0.29865834832763305</v>
      </c>
    </row>
    <row r="3930" spans="11:11">
      <c r="K3930" s="373">
        <v>-0.32769556276038903</v>
      </c>
    </row>
    <row r="3931" spans="11:11">
      <c r="K3931" s="373">
        <v>0.51069680440800291</v>
      </c>
    </row>
    <row r="3932" spans="11:11">
      <c r="K3932" s="373">
        <v>0.30048853418421939</v>
      </c>
    </row>
    <row r="3933" spans="11:11">
      <c r="K3933" s="373">
        <v>-0.19437754712630539</v>
      </c>
    </row>
    <row r="3934" spans="11:11">
      <c r="K3934" s="373">
        <v>1.5966850753281081E-2</v>
      </c>
    </row>
    <row r="3935" spans="11:11">
      <c r="K3935" s="373">
        <v>0.29736240053848029</v>
      </c>
    </row>
    <row r="3936" spans="11:11">
      <c r="K3936" s="373">
        <v>0.33498656569148233</v>
      </c>
    </row>
    <row r="3937" spans="11:11">
      <c r="K3937" s="373">
        <v>0.37106964676219412</v>
      </c>
    </row>
    <row r="3938" spans="11:11">
      <c r="K3938" s="373">
        <v>5.8559236583895169E-2</v>
      </c>
    </row>
    <row r="3939" spans="11:11">
      <c r="K3939" s="373">
        <v>0.26544834409813944</v>
      </c>
    </row>
    <row r="3940" spans="11:11">
      <c r="K3940" s="373">
        <v>-5.7276875862177223E-2</v>
      </c>
    </row>
    <row r="3941" spans="11:11">
      <c r="K3941" s="373">
        <v>1.9676993067480275E-2</v>
      </c>
    </row>
    <row r="3942" spans="11:11">
      <c r="K3942" s="373">
        <v>6.3100427166456141E-2</v>
      </c>
    </row>
    <row r="3943" spans="11:11">
      <c r="K3943" s="373">
        <v>0.34661040920941844</v>
      </c>
    </row>
    <row r="3944" spans="11:11">
      <c r="K3944" s="373">
        <v>6.1412933007474191E-3</v>
      </c>
    </row>
    <row r="3945" spans="11:11">
      <c r="K3945" s="373">
        <v>0.14114682380083421</v>
      </c>
    </row>
    <row r="3946" spans="11:11">
      <c r="K3946" s="373">
        <v>0.8514225066619785</v>
      </c>
    </row>
    <row r="3947" spans="11:11">
      <c r="K3947" s="373">
        <v>-6.2800936589457068E-2</v>
      </c>
    </row>
    <row r="3948" spans="11:11">
      <c r="K3948" s="373">
        <v>0.40501105002784055</v>
      </c>
    </row>
    <row r="3949" spans="11:11">
      <c r="K3949" s="373">
        <v>-3.2766801798930212E-3</v>
      </c>
    </row>
    <row r="3950" spans="11:11">
      <c r="K3950" s="373">
        <v>-0.14006537532158014</v>
      </c>
    </row>
    <row r="3951" spans="11:11">
      <c r="K3951" s="373">
        <v>7.3339116131263316E-2</v>
      </c>
    </row>
    <row r="3952" spans="11:11">
      <c r="K3952" s="373">
        <v>-0.10579733109009892</v>
      </c>
    </row>
    <row r="3953" spans="11:11">
      <c r="K3953" s="373">
        <v>0.22207183906555894</v>
      </c>
    </row>
    <row r="3954" spans="11:11">
      <c r="K3954" s="373">
        <v>-6.9224325750462112E-2</v>
      </c>
    </row>
    <row r="3955" spans="11:11">
      <c r="K3955" s="373">
        <v>0.69365444244897589</v>
      </c>
    </row>
    <row r="3956" spans="11:11">
      <c r="K3956" s="373">
        <v>0.47892783705587427</v>
      </c>
    </row>
    <row r="3957" spans="11:11">
      <c r="K3957" s="373">
        <v>-0.12003613480359376</v>
      </c>
    </row>
    <row r="3958" spans="11:11">
      <c r="K3958" s="373">
        <v>0.29601288512782786</v>
      </c>
    </row>
    <row r="3959" spans="11:11">
      <c r="K3959" s="373">
        <v>0.27091756503011344</v>
      </c>
    </row>
    <row r="3960" spans="11:11">
      <c r="K3960" s="373">
        <v>0.44248692255403932</v>
      </c>
    </row>
    <row r="3961" spans="11:11">
      <c r="K3961" s="373">
        <v>0.37076521936585105</v>
      </c>
    </row>
    <row r="3962" spans="11:11">
      <c r="K3962" s="373">
        <v>0.20448273753879764</v>
      </c>
    </row>
    <row r="3963" spans="11:11">
      <c r="K3963" s="373">
        <v>0.34827732267802181</v>
      </c>
    </row>
    <row r="3964" spans="11:11">
      <c r="K3964" s="373">
        <v>0.13149877456002046</v>
      </c>
    </row>
    <row r="3965" spans="11:11">
      <c r="K3965" s="373">
        <v>-8.302924768012665E-2</v>
      </c>
    </row>
    <row r="3966" spans="11:11">
      <c r="K3966" s="373">
        <v>0.44716171731547294</v>
      </c>
    </row>
    <row r="3967" spans="11:11">
      <c r="K3967" s="373">
        <v>0.38305917181514038</v>
      </c>
    </row>
    <row r="3968" spans="11:11">
      <c r="K3968" s="373">
        <v>0.17995048825969229</v>
      </c>
    </row>
    <row r="3969" spans="11:11">
      <c r="K3969" s="373">
        <v>0.39946781391915853</v>
      </c>
    </row>
    <row r="3970" spans="11:11">
      <c r="K3970" s="373">
        <v>0.23704180581746792</v>
      </c>
    </row>
    <row r="3971" spans="11:11">
      <c r="K3971" s="373">
        <v>0.26916234221897617</v>
      </c>
    </row>
    <row r="3972" spans="11:11">
      <c r="K3972" s="373">
        <v>0.38122046443186841</v>
      </c>
    </row>
    <row r="3973" spans="11:11">
      <c r="K3973" s="373">
        <v>6.5771442832726068E-2</v>
      </c>
    </row>
    <row r="3974" spans="11:11">
      <c r="K3974" s="373">
        <v>0.36155572558816873</v>
      </c>
    </row>
    <row r="3975" spans="11:11">
      <c r="K3975" s="373">
        <v>0.16445542357405674</v>
      </c>
    </row>
    <row r="3976" spans="11:11">
      <c r="K3976" s="373">
        <v>0.40516876080011821</v>
      </c>
    </row>
    <row r="3977" spans="11:11">
      <c r="K3977" s="373">
        <v>0.51796019805799487</v>
      </c>
    </row>
    <row r="3978" spans="11:11">
      <c r="K3978" s="373">
        <v>0.19651411216442449</v>
      </c>
    </row>
    <row r="3979" spans="11:11">
      <c r="K3979" s="373">
        <v>-6.8892726422106865E-2</v>
      </c>
    </row>
    <row r="3980" spans="11:11">
      <c r="K3980" s="373">
        <v>0.17797591552326475</v>
      </c>
    </row>
    <row r="3981" spans="11:11">
      <c r="K3981" s="373">
        <v>7.5649528393473275E-3</v>
      </c>
    </row>
    <row r="3982" spans="11:11">
      <c r="K3982" s="373">
        <v>0.11869444046206312</v>
      </c>
    </row>
    <row r="3983" spans="11:11">
      <c r="K3983" s="373">
        <v>0.35714442422949277</v>
      </c>
    </row>
    <row r="3984" spans="11:11">
      <c r="K3984" s="373">
        <v>0.40971124950518711</v>
      </c>
    </row>
    <row r="3985" spans="11:11">
      <c r="K3985" s="373">
        <v>0.47593554640023417</v>
      </c>
    </row>
    <row r="3986" spans="11:11">
      <c r="K3986" s="373">
        <v>0.28109243827980257</v>
      </c>
    </row>
    <row r="3987" spans="11:11">
      <c r="K3987" s="373">
        <v>0.21172678483226393</v>
      </c>
    </row>
    <row r="3988" spans="11:11">
      <c r="K3988" s="373">
        <v>0.1551537429150267</v>
      </c>
    </row>
    <row r="3989" spans="11:11">
      <c r="K3989" s="373">
        <v>0.39269575475705554</v>
      </c>
    </row>
    <row r="3990" spans="11:11">
      <c r="K3990" s="373">
        <v>-0.10541659522599067</v>
      </c>
    </row>
    <row r="3991" spans="11:11">
      <c r="K3991" s="373">
        <v>0.28660806517370729</v>
      </c>
    </row>
    <row r="3992" spans="11:11">
      <c r="K3992" s="373">
        <v>0.48894460605274936</v>
      </c>
    </row>
    <row r="3993" spans="11:11">
      <c r="K3993" s="373">
        <v>0.49348763386759154</v>
      </c>
    </row>
    <row r="3994" spans="11:11">
      <c r="K3994" s="373">
        <v>2.2866158834288441E-2</v>
      </c>
    </row>
    <row r="3995" spans="11:11">
      <c r="K3995" s="373">
        <v>0.66192844367687109</v>
      </c>
    </row>
    <row r="3996" spans="11:11">
      <c r="K3996" s="373">
        <v>0.55629242217963792</v>
      </c>
    </row>
    <row r="3997" spans="11:11">
      <c r="K3997" s="373">
        <v>0.48378190935355292</v>
      </c>
    </row>
    <row r="3998" spans="11:11">
      <c r="K3998" s="373">
        <v>1.4222383317310072E-2</v>
      </c>
    </row>
    <row r="3999" spans="11:11">
      <c r="K3999" s="373">
        <v>0.13223474383605494</v>
      </c>
    </row>
    <row r="4000" spans="11:11">
      <c r="K4000" s="373">
        <v>4.4381850023478053E-2</v>
      </c>
    </row>
    <row r="4001" spans="11:11">
      <c r="K4001" s="373">
        <v>0.45061138358634922</v>
      </c>
    </row>
    <row r="4002" spans="11:11">
      <c r="K4002" s="373">
        <v>0.18524721628644936</v>
      </c>
    </row>
    <row r="4003" spans="11:11">
      <c r="K4003" s="373">
        <v>1.8052864834325888E-3</v>
      </c>
    </row>
    <row r="4004" spans="11:11">
      <c r="K4004" s="373">
        <v>-3.0299692635186171E-3</v>
      </c>
    </row>
    <row r="4005" spans="11:11">
      <c r="K4005" s="373">
        <v>0.11398724146641026</v>
      </c>
    </row>
    <row r="4006" spans="11:11">
      <c r="K4006" s="373">
        <v>6.3929357593276892E-2</v>
      </c>
    </row>
    <row r="4007" spans="11:11">
      <c r="K4007" s="373">
        <v>0.44067951109737868</v>
      </c>
    </row>
    <row r="4008" spans="11:11">
      <c r="K4008" s="373">
        <v>0.68412434943312705</v>
      </c>
    </row>
    <row r="4009" spans="11:11">
      <c r="K4009" s="373">
        <v>0.35812460765234455</v>
      </c>
    </row>
    <row r="4010" spans="11:11">
      <c r="K4010" s="373">
        <v>0.44059597151523389</v>
      </c>
    </row>
    <row r="4011" spans="11:11">
      <c r="K4011" s="373">
        <v>0.10251403489385957</v>
      </c>
    </row>
    <row r="4012" spans="11:11">
      <c r="K4012" s="373">
        <v>0.25700449777287981</v>
      </c>
    </row>
    <row r="4013" spans="11:11">
      <c r="K4013" s="373">
        <v>0.25111568592878397</v>
      </c>
    </row>
    <row r="4014" spans="11:11">
      <c r="K4014" s="373">
        <v>0.17231582017307279</v>
      </c>
    </row>
    <row r="4015" spans="11:11">
      <c r="K4015" s="373">
        <v>0.4911646860872696</v>
      </c>
    </row>
    <row r="4016" spans="11:11">
      <c r="K4016" s="373">
        <v>0.22587940439598397</v>
      </c>
    </row>
    <row r="4017" spans="11:11">
      <c r="K4017" s="373">
        <v>-0.11772767056243849</v>
      </c>
    </row>
    <row r="4018" spans="11:11">
      <c r="K4018" s="373">
        <v>0.21981535871954083</v>
      </c>
    </row>
    <row r="4019" spans="11:11">
      <c r="K4019" s="373">
        <v>0.22192525861599366</v>
      </c>
    </row>
    <row r="4020" spans="11:11">
      <c r="K4020" s="373">
        <v>0.42541970853866462</v>
      </c>
    </row>
    <row r="4021" spans="11:11">
      <c r="K4021" s="373">
        <v>-0.15007153085033909</v>
      </c>
    </row>
    <row r="4022" spans="11:11">
      <c r="K4022" s="373">
        <v>0.35820280434390872</v>
      </c>
    </row>
    <row r="4023" spans="11:11">
      <c r="K4023" s="373">
        <v>0.30500123670678758</v>
      </c>
    </row>
    <row r="4024" spans="11:11">
      <c r="K4024" s="373">
        <v>0.19106615717294595</v>
      </c>
    </row>
    <row r="4025" spans="11:11">
      <c r="K4025" s="373">
        <v>-2.5625160883295917E-2</v>
      </c>
    </row>
    <row r="4026" spans="11:11">
      <c r="K4026" s="373">
        <v>0.21994499443266902</v>
      </c>
    </row>
    <row r="4027" spans="11:11">
      <c r="K4027" s="373">
        <v>0.33381665600086174</v>
      </c>
    </row>
    <row r="4028" spans="11:11">
      <c r="K4028" s="373">
        <v>0.4657937225807034</v>
      </c>
    </row>
    <row r="4029" spans="11:11">
      <c r="K4029" s="373">
        <v>0.11559342259822647</v>
      </c>
    </row>
    <row r="4030" spans="11:11">
      <c r="K4030" s="373">
        <v>-2.6971626944518712E-2</v>
      </c>
    </row>
    <row r="4031" spans="11:11">
      <c r="K4031" s="373">
        <v>7.609841529601713E-2</v>
      </c>
    </row>
    <row r="4032" spans="11:11">
      <c r="K4032" s="373">
        <v>0.19362479642469688</v>
      </c>
    </row>
    <row r="4033" spans="11:11">
      <c r="K4033" s="373">
        <v>0.44547400227577305</v>
      </c>
    </row>
    <row r="4034" spans="11:11">
      <c r="K4034" s="373">
        <v>-1.7573321734380976E-2</v>
      </c>
    </row>
    <row r="4035" spans="11:11">
      <c r="K4035" s="373">
        <v>0.17337213247747307</v>
      </c>
    </row>
    <row r="4036" spans="11:11">
      <c r="K4036" s="373">
        <v>-2.0240620872882253E-3</v>
      </c>
    </row>
    <row r="4037" spans="11:11">
      <c r="K4037" s="373">
        <v>-7.4519851591860586E-2</v>
      </c>
    </row>
    <row r="4038" spans="11:11">
      <c r="K4038" s="373">
        <v>0.39504808216352738</v>
      </c>
    </row>
    <row r="4039" spans="11:11">
      <c r="K4039" s="373">
        <v>0.21474670000792462</v>
      </c>
    </row>
    <row r="4040" spans="11:11">
      <c r="K4040" s="373">
        <v>-0.17108517932426781</v>
      </c>
    </row>
    <row r="4041" spans="11:11">
      <c r="K4041" s="373">
        <v>0.41275349956388863</v>
      </c>
    </row>
    <row r="4042" spans="11:11">
      <c r="K4042" s="373">
        <v>8.3653762446280089E-2</v>
      </c>
    </row>
    <row r="4043" spans="11:11">
      <c r="K4043" s="373">
        <v>0.36410149182737994</v>
      </c>
    </row>
    <row r="4044" spans="11:11">
      <c r="K4044" s="373">
        <v>0.27520617601309127</v>
      </c>
    </row>
    <row r="4045" spans="11:11">
      <c r="K4045" s="373">
        <v>0.4685765535087818</v>
      </c>
    </row>
    <row r="4046" spans="11:11">
      <c r="K4046" s="373">
        <v>0.22070608523386981</v>
      </c>
    </row>
    <row r="4047" spans="11:11">
      <c r="K4047" s="373">
        <v>0.35157161155598993</v>
      </c>
    </row>
    <row r="4048" spans="11:11">
      <c r="K4048" s="373">
        <v>6.1875930563251691E-2</v>
      </c>
    </row>
    <row r="4049" spans="11:11">
      <c r="K4049" s="373">
        <v>-5.136654025158216E-2</v>
      </c>
    </row>
    <row r="4050" spans="11:11">
      <c r="K4050" s="373">
        <v>3.149476715092403E-2</v>
      </c>
    </row>
    <row r="4051" spans="11:11">
      <c r="K4051" s="373">
        <v>0.37982380755041079</v>
      </c>
    </row>
    <row r="4052" spans="11:11">
      <c r="K4052" s="373">
        <v>-9.3652741610647849E-2</v>
      </c>
    </row>
    <row r="4053" spans="11:11">
      <c r="K4053" s="373">
        <v>-3.4377663137194925E-2</v>
      </c>
    </row>
    <row r="4054" spans="11:11">
      <c r="K4054" s="373">
        <v>-6.1587811946135051E-2</v>
      </c>
    </row>
    <row r="4055" spans="11:11">
      <c r="K4055" s="373">
        <v>-0.2814796510619455</v>
      </c>
    </row>
    <row r="4056" spans="11:11">
      <c r="K4056" s="373">
        <v>0.39497922141445629</v>
      </c>
    </row>
    <row r="4057" spans="11:11">
      <c r="K4057" s="373">
        <v>-0.16786303425509808</v>
      </c>
    </row>
    <row r="4058" spans="11:11">
      <c r="K4058" s="373">
        <v>4.8229712907604583E-2</v>
      </c>
    </row>
    <row r="4059" spans="11:11">
      <c r="K4059" s="373">
        <v>9.5195780443212419E-2</v>
      </c>
    </row>
    <row r="4060" spans="11:11">
      <c r="K4060" s="373">
        <v>0.5099838064139226</v>
      </c>
    </row>
    <row r="4061" spans="11:11">
      <c r="K4061" s="373">
        <v>0.14424420431804541</v>
      </c>
    </row>
    <row r="4062" spans="11:11">
      <c r="K4062" s="373">
        <v>0.49568905290549226</v>
      </c>
    </row>
    <row r="4063" spans="11:11">
      <c r="K4063" s="373">
        <v>0.39304798371035288</v>
      </c>
    </row>
    <row r="4064" spans="11:11">
      <c r="K4064" s="373">
        <v>6.8230714569939899E-2</v>
      </c>
    </row>
    <row r="4065" spans="11:11">
      <c r="K4065" s="373">
        <v>0.57819068828135389</v>
      </c>
    </row>
    <row r="4066" spans="11:11">
      <c r="K4066" s="373">
        <v>0.30469425417298646</v>
      </c>
    </row>
    <row r="4067" spans="11:11">
      <c r="K4067" s="373">
        <v>0.15317174743569839</v>
      </c>
    </row>
    <row r="4068" spans="11:11">
      <c r="K4068" s="373">
        <v>0.27576965587594438</v>
      </c>
    </row>
    <row r="4069" spans="11:11">
      <c r="K4069" s="373">
        <v>6.9359105931841025E-2</v>
      </c>
    </row>
    <row r="4070" spans="11:11">
      <c r="K4070" s="373">
        <v>0.32496709323649053</v>
      </c>
    </row>
    <row r="4071" spans="11:11">
      <c r="K4071" s="373">
        <v>-9.8057343397626728E-2</v>
      </c>
    </row>
    <row r="4072" spans="11:11">
      <c r="K4072" s="373">
        <v>2.3319906630548282E-2</v>
      </c>
    </row>
    <row r="4073" spans="11:11">
      <c r="K4073" s="373">
        <v>0.24816698995816577</v>
      </c>
    </row>
    <row r="4074" spans="11:11">
      <c r="K4074" s="373">
        <v>0.13809781925810949</v>
      </c>
    </row>
    <row r="4075" spans="11:11">
      <c r="K4075" s="373">
        <v>-0.12103158906627964</v>
      </c>
    </row>
    <row r="4076" spans="11:11">
      <c r="K4076" s="373">
        <v>0.2468468168567719</v>
      </c>
    </row>
    <row r="4077" spans="11:11">
      <c r="K4077" s="373">
        <v>0.43941914721353248</v>
      </c>
    </row>
    <row r="4078" spans="11:11">
      <c r="K4078" s="373">
        <v>0.27996743946537062</v>
      </c>
    </row>
    <row r="4079" spans="11:11">
      <c r="K4079" s="373">
        <v>0.22105376711876068</v>
      </c>
    </row>
    <row r="4080" spans="11:11">
      <c r="K4080" s="373">
        <v>0.41666908326853291</v>
      </c>
    </row>
    <row r="4081" spans="11:11">
      <c r="K4081" s="373">
        <v>0.38662771175499189</v>
      </c>
    </row>
    <row r="4082" spans="11:11">
      <c r="K4082" s="373">
        <v>-5.3402138587866244E-2</v>
      </c>
    </row>
    <row r="4083" spans="11:11">
      <c r="K4083" s="373">
        <v>0.27989567643440627</v>
      </c>
    </row>
    <row r="4084" spans="11:11">
      <c r="K4084" s="373">
        <v>-5.7689642832426391E-2</v>
      </c>
    </row>
    <row r="4085" spans="11:11">
      <c r="K4085" s="373">
        <v>0.5094358714419096</v>
      </c>
    </row>
    <row r="4086" spans="11:11">
      <c r="K4086" s="373">
        <v>7.3186156583266992E-3</v>
      </c>
    </row>
    <row r="4087" spans="11:11">
      <c r="K4087" s="373">
        <v>0.16361546401262372</v>
      </c>
    </row>
    <row r="4088" spans="11:11">
      <c r="K4088" s="373">
        <v>0.48067744118245925</v>
      </c>
    </row>
    <row r="4089" spans="11:11">
      <c r="K4089" s="373">
        <v>0.1920604754841384</v>
      </c>
    </row>
    <row r="4090" spans="11:11">
      <c r="K4090" s="373">
        <v>0.58695544284477341</v>
      </c>
    </row>
    <row r="4091" spans="11:11">
      <c r="K4091" s="373">
        <v>0.60471292654192932</v>
      </c>
    </row>
    <row r="4092" spans="11:11">
      <c r="K4092" s="373">
        <v>0.19924555865931248</v>
      </c>
    </row>
    <row r="4093" spans="11:11">
      <c r="K4093" s="373">
        <v>0.50327845949208694</v>
      </c>
    </row>
    <row r="4094" spans="11:11">
      <c r="K4094" s="373">
        <v>0.11263443487331082</v>
      </c>
    </row>
    <row r="4095" spans="11:11">
      <c r="K4095" s="373">
        <v>0.29247976442939105</v>
      </c>
    </row>
    <row r="4096" spans="11:11">
      <c r="K4096" s="373">
        <v>0.23152906525996464</v>
      </c>
    </row>
    <row r="4097" spans="11:11">
      <c r="K4097" s="373">
        <v>0.32154932042051598</v>
      </c>
    </row>
    <row r="4098" spans="11:11">
      <c r="K4098" s="373">
        <v>1.0333230580578334E-2</v>
      </c>
    </row>
    <row r="4099" spans="11:11">
      <c r="K4099" s="373">
        <v>-8.4870986983894059E-2</v>
      </c>
    </row>
    <row r="4100" spans="11:11">
      <c r="K4100" s="373">
        <v>0.19419573434497694</v>
      </c>
    </row>
    <row r="4101" spans="11:11">
      <c r="K4101" s="373">
        <v>0.50348359203078941</v>
      </c>
    </row>
    <row r="4102" spans="11:11">
      <c r="K4102" s="373">
        <v>0.33934155713356207</v>
      </c>
    </row>
    <row r="4103" spans="11:11">
      <c r="K4103" s="373">
        <v>0.25143642207840733</v>
      </c>
    </row>
    <row r="4104" spans="11:11">
      <c r="K4104" s="373">
        <v>0.19567204423306084</v>
      </c>
    </row>
    <row r="4105" spans="11:11">
      <c r="K4105" s="373">
        <v>0.15201210404857735</v>
      </c>
    </row>
    <row r="4106" spans="11:11">
      <c r="K4106" s="373">
        <v>0.34283490325278598</v>
      </c>
    </row>
    <row r="4107" spans="11:11">
      <c r="K4107" s="373">
        <v>8.5343036169039044E-2</v>
      </c>
    </row>
    <row r="4108" spans="11:11">
      <c r="K4108" s="373">
        <v>0.387142174384286</v>
      </c>
    </row>
    <row r="4109" spans="11:11">
      <c r="K4109" s="373">
        <v>0.27023237335542527</v>
      </c>
    </row>
    <row r="4110" spans="11:11">
      <c r="K4110" s="373">
        <v>0.45730178687019607</v>
      </c>
    </row>
    <row r="4111" spans="11:11">
      <c r="K4111" s="373">
        <v>0.13428922118292475</v>
      </c>
    </row>
    <row r="4112" spans="11:11">
      <c r="K4112" s="373">
        <v>0.65731293965049975</v>
      </c>
    </row>
    <row r="4113" spans="11:11">
      <c r="K4113" s="373">
        <v>0.33644183838082964</v>
      </c>
    </row>
    <row r="4114" spans="11:11">
      <c r="K4114" s="373">
        <v>0.35246818271843949</v>
      </c>
    </row>
    <row r="4115" spans="11:11">
      <c r="K4115" s="373">
        <v>0.30384407452258744</v>
      </c>
    </row>
    <row r="4116" spans="11:11">
      <c r="K4116" s="373">
        <v>0.18463788920722179</v>
      </c>
    </row>
    <row r="4117" spans="11:11">
      <c r="K4117" s="373">
        <v>0.41876611504965622</v>
      </c>
    </row>
    <row r="4118" spans="11:11">
      <c r="K4118" s="373">
        <v>0.45746681026757829</v>
      </c>
    </row>
    <row r="4119" spans="11:11">
      <c r="K4119" s="373">
        <v>0.19484947254457574</v>
      </c>
    </row>
    <row r="4120" spans="11:11">
      <c r="K4120" s="373">
        <v>0.35972342891085085</v>
      </c>
    </row>
    <row r="4121" spans="11:11">
      <c r="K4121" s="373">
        <v>0.33012737662659197</v>
      </c>
    </row>
    <row r="4122" spans="11:11">
      <c r="K4122" s="373">
        <v>0.37053404710319859</v>
      </c>
    </row>
    <row r="4123" spans="11:11">
      <c r="K4123" s="373">
        <v>0.49442259319904758</v>
      </c>
    </row>
    <row r="4124" spans="11:11">
      <c r="K4124" s="373">
        <v>0.20902495245616137</v>
      </c>
    </row>
    <row r="4125" spans="11:11">
      <c r="K4125" s="373">
        <v>0.35192277428438623</v>
      </c>
    </row>
    <row r="4126" spans="11:11">
      <c r="K4126" s="373">
        <v>-0.25110298481076332</v>
      </c>
    </row>
    <row r="4127" spans="11:11">
      <c r="K4127" s="373">
        <v>0.45582379126773787</v>
      </c>
    </row>
    <row r="4128" spans="11:11">
      <c r="K4128" s="373">
        <v>0.1204309356210318</v>
      </c>
    </row>
    <row r="4129" spans="11:11">
      <c r="K4129" s="373">
        <v>0.13057947652486468</v>
      </c>
    </row>
    <row r="4130" spans="11:11">
      <c r="K4130" s="373">
        <v>0.79213912024861366</v>
      </c>
    </row>
    <row r="4131" spans="11:11">
      <c r="K4131" s="373">
        <v>0.36508241461685276</v>
      </c>
    </row>
    <row r="4132" spans="11:11">
      <c r="K4132" s="373">
        <v>0.22620033944123019</v>
      </c>
    </row>
    <row r="4133" spans="11:11">
      <c r="K4133" s="373">
        <v>4.9706646070650784E-2</v>
      </c>
    </row>
    <row r="4134" spans="11:11">
      <c r="K4134" s="373">
        <v>0.12387124653836379</v>
      </c>
    </row>
    <row r="4135" spans="11:11">
      <c r="K4135" s="373">
        <v>-9.0539639452727916E-2</v>
      </c>
    </row>
    <row r="4136" spans="11:11">
      <c r="K4136" s="373">
        <v>0.29147495701938131</v>
      </c>
    </row>
    <row r="4137" spans="11:11">
      <c r="K4137" s="373">
        <v>0.26457518500407762</v>
      </c>
    </row>
    <row r="4138" spans="11:11">
      <c r="K4138" s="373">
        <v>6.1950623132791094E-2</v>
      </c>
    </row>
    <row r="4139" spans="11:11">
      <c r="K4139" s="373">
        <v>0.41081208308897743</v>
      </c>
    </row>
    <row r="4140" spans="11:11">
      <c r="K4140" s="373">
        <v>-5.6681063460969239E-2</v>
      </c>
    </row>
    <row r="4141" spans="11:11">
      <c r="K4141" s="373">
        <v>5.7965900582947594E-2</v>
      </c>
    </row>
    <row r="4142" spans="11:11">
      <c r="K4142" s="373">
        <v>-3.8014473689542139E-2</v>
      </c>
    </row>
    <row r="4143" spans="11:11">
      <c r="K4143" s="373">
        <v>0.40709229730331464</v>
      </c>
    </row>
    <row r="4144" spans="11:11">
      <c r="K4144" s="373">
        <v>0.15174855654996633</v>
      </c>
    </row>
    <row r="4145" spans="11:11">
      <c r="K4145" s="373">
        <v>0.33366460698712119</v>
      </c>
    </row>
    <row r="4146" spans="11:11">
      <c r="K4146" s="373">
        <v>0.4326123456707851</v>
      </c>
    </row>
    <row r="4147" spans="11:11">
      <c r="K4147" s="373">
        <v>0.36791994205753809</v>
      </c>
    </row>
    <row r="4148" spans="11:11">
      <c r="K4148" s="373">
        <v>0.34973263930038612</v>
      </c>
    </row>
    <row r="4149" spans="11:11">
      <c r="K4149" s="373">
        <v>0.12748123013154133</v>
      </c>
    </row>
    <row r="4150" spans="11:11">
      <c r="K4150" s="373">
        <v>0.35009597591225261</v>
      </c>
    </row>
    <row r="4151" spans="11:11">
      <c r="K4151" s="373">
        <v>0.18084096609760159</v>
      </c>
    </row>
    <row r="4152" spans="11:11">
      <c r="K4152" s="373">
        <v>0.31131305986852897</v>
      </c>
    </row>
    <row r="4153" spans="11:11">
      <c r="K4153" s="373">
        <v>-6.7675570596471113E-2</v>
      </c>
    </row>
    <row r="4154" spans="11:11">
      <c r="K4154" s="373">
        <v>-3.7500288946799576E-2</v>
      </c>
    </row>
    <row r="4155" spans="11:11">
      <c r="K4155" s="373">
        <v>0.58050235416351881</v>
      </c>
    </row>
    <row r="4156" spans="11:11">
      <c r="K4156" s="373">
        <v>0.40842903685711729</v>
      </c>
    </row>
    <row r="4157" spans="11:11">
      <c r="K4157" s="373">
        <v>0.36420262446958929</v>
      </c>
    </row>
    <row r="4158" spans="11:11">
      <c r="K4158" s="373">
        <v>0.16743025363769948</v>
      </c>
    </row>
    <row r="4159" spans="11:11">
      <c r="K4159" s="373">
        <v>0.50798866872303039</v>
      </c>
    </row>
    <row r="4160" spans="11:11">
      <c r="K4160" s="373">
        <v>0.38346394734882194</v>
      </c>
    </row>
    <row r="4161" spans="11:11">
      <c r="K4161" s="373">
        <v>-7.6422311365814677E-2</v>
      </c>
    </row>
    <row r="4162" spans="11:11">
      <c r="K4162" s="373">
        <v>0.33385068366562165</v>
      </c>
    </row>
    <row r="4163" spans="11:11">
      <c r="K4163" s="373">
        <v>7.388304639130383E-2</v>
      </c>
    </row>
    <row r="4164" spans="11:11">
      <c r="K4164" s="373">
        <v>0.29849540143702802</v>
      </c>
    </row>
    <row r="4165" spans="11:11">
      <c r="K4165" s="373">
        <v>0.1387816466342231</v>
      </c>
    </row>
    <row r="4166" spans="11:11">
      <c r="K4166" s="373">
        <v>0.36330379928173784</v>
      </c>
    </row>
    <row r="4167" spans="11:11">
      <c r="K4167" s="373">
        <v>-4.7225360155131901E-2</v>
      </c>
    </row>
    <row r="4168" spans="11:11">
      <c r="K4168" s="373">
        <v>0.21399095631581799</v>
      </c>
    </row>
    <row r="4169" spans="11:11">
      <c r="K4169" s="373">
        <v>0.40503211991138732</v>
      </c>
    </row>
    <row r="4170" spans="11:11">
      <c r="K4170" s="373">
        <v>0.55596119184846349</v>
      </c>
    </row>
    <row r="4171" spans="11:11">
      <c r="K4171" s="373">
        <v>0.24295401953228724</v>
      </c>
    </row>
    <row r="4172" spans="11:11">
      <c r="K4172" s="373">
        <v>0.24476203223665616</v>
      </c>
    </row>
    <row r="4173" spans="11:11">
      <c r="K4173" s="373">
        <v>0.39049640405245811</v>
      </c>
    </row>
    <row r="4174" spans="11:11">
      <c r="K4174" s="373">
        <v>0.25806981699200326</v>
      </c>
    </row>
    <row r="4175" spans="11:11">
      <c r="K4175" s="373">
        <v>0.29127035898684994</v>
      </c>
    </row>
    <row r="4176" spans="11:11">
      <c r="K4176" s="373">
        <v>0.24649120930851098</v>
      </c>
    </row>
    <row r="4177" spans="11:11">
      <c r="K4177" s="373">
        <v>0.14403206754138509</v>
      </c>
    </row>
    <row r="4178" spans="11:11">
      <c r="K4178" s="373">
        <v>0.14784531931075273</v>
      </c>
    </row>
    <row r="4179" spans="11:11">
      <c r="K4179" s="373">
        <v>-5.578243904141611E-2</v>
      </c>
    </row>
    <row r="4180" spans="11:11">
      <c r="K4180" s="373">
        <v>0.36538258283794045</v>
      </c>
    </row>
    <row r="4181" spans="11:11">
      <c r="K4181" s="373">
        <v>-2.5363692384983372E-2</v>
      </c>
    </row>
    <row r="4182" spans="11:11">
      <c r="K4182" s="373">
        <v>0.13704977553917641</v>
      </c>
    </row>
    <row r="4183" spans="11:11">
      <c r="K4183" s="373">
        <v>0.49426498509639005</v>
      </c>
    </row>
    <row r="4184" spans="11:11">
      <c r="K4184" s="373">
        <v>0.29288874081388117</v>
      </c>
    </row>
    <row r="4185" spans="11:11">
      <c r="K4185" s="373">
        <v>0.13707444325295826</v>
      </c>
    </row>
    <row r="4186" spans="11:11">
      <c r="K4186" s="373">
        <v>0.30094362010270514</v>
      </c>
    </row>
    <row r="4187" spans="11:11">
      <c r="K4187" s="373">
        <v>0.47408853193286715</v>
      </c>
    </row>
    <row r="4188" spans="11:11">
      <c r="K4188" s="373">
        <v>7.8486959703733872E-2</v>
      </c>
    </row>
    <row r="4189" spans="11:11">
      <c r="K4189" s="373">
        <v>0.19863603107838324</v>
      </c>
    </row>
    <row r="4190" spans="11:11">
      <c r="K4190" s="373">
        <v>0.50076337928173831</v>
      </c>
    </row>
    <row r="4191" spans="11:11">
      <c r="K4191" s="373">
        <v>0.24193539281519549</v>
      </c>
    </row>
    <row r="4192" spans="11:11">
      <c r="K4192" s="373">
        <v>3.0993798977129172E-2</v>
      </c>
    </row>
    <row r="4193" spans="11:11">
      <c r="K4193" s="373">
        <v>0.3514899271531613</v>
      </c>
    </row>
    <row r="4194" spans="11:11">
      <c r="K4194" s="373">
        <v>0.32349616042825735</v>
      </c>
    </row>
    <row r="4195" spans="11:11">
      <c r="K4195" s="373">
        <v>0.23869307194625855</v>
      </c>
    </row>
    <row r="4196" spans="11:11">
      <c r="K4196" s="373">
        <v>0.29692455250167349</v>
      </c>
    </row>
    <row r="4197" spans="11:11">
      <c r="K4197" s="373">
        <v>0.3011515416703705</v>
      </c>
    </row>
    <row r="4198" spans="11:11">
      <c r="K4198" s="373">
        <v>4.5149696923849625E-3</v>
      </c>
    </row>
    <row r="4199" spans="11:11">
      <c r="K4199" s="373">
        <v>0.47897827042688412</v>
      </c>
    </row>
    <row r="4200" spans="11:11">
      <c r="K4200" s="373">
        <v>0.49457878996668869</v>
      </c>
    </row>
    <row r="4201" spans="11:11">
      <c r="K4201" s="373">
        <v>0.29498248683758543</v>
      </c>
    </row>
    <row r="4202" spans="11:11">
      <c r="K4202" s="373">
        <v>0.22729798304089455</v>
      </c>
    </row>
    <row r="4203" spans="11:11">
      <c r="K4203" s="373">
        <v>0.46358065381425284</v>
      </c>
    </row>
    <row r="4204" spans="11:11">
      <c r="K4204" s="373">
        <v>0.38405122734812358</v>
      </c>
    </row>
    <row r="4205" spans="11:11">
      <c r="K4205" s="373">
        <v>5.2147455865977133E-2</v>
      </c>
    </row>
    <row r="4206" spans="11:11">
      <c r="K4206" s="373">
        <v>8.9077854453301519E-2</v>
      </c>
    </row>
    <row r="4207" spans="11:11">
      <c r="K4207" s="373">
        <v>0.22505177513848262</v>
      </c>
    </row>
    <row r="4208" spans="11:11">
      <c r="K4208" s="373">
        <v>0.35213409247600524</v>
      </c>
    </row>
    <row r="4209" spans="11:11">
      <c r="K4209" s="373">
        <v>0.12022994322212854</v>
      </c>
    </row>
    <row r="4210" spans="11:11">
      <c r="K4210" s="373">
        <v>0.47552353133438818</v>
      </c>
    </row>
    <row r="4211" spans="11:11">
      <c r="K4211" s="373">
        <v>0.30663783135797096</v>
      </c>
    </row>
    <row r="4212" spans="11:11">
      <c r="K4212" s="373">
        <v>0.31561241134228424</v>
      </c>
    </row>
    <row r="4213" spans="11:11">
      <c r="K4213" s="373">
        <v>-0.11028119980505213</v>
      </c>
    </row>
    <row r="4214" spans="11:11">
      <c r="K4214" s="373">
        <v>0.1557440774556802</v>
      </c>
    </row>
    <row r="4215" spans="11:11">
      <c r="K4215" s="373">
        <v>0.28465631670844949</v>
      </c>
    </row>
    <row r="4216" spans="11:11">
      <c r="K4216" s="373">
        <v>0.20712438288034618</v>
      </c>
    </row>
    <row r="4217" spans="11:11">
      <c r="K4217" s="373">
        <v>0.27823549149067173</v>
      </c>
    </row>
    <row r="4218" spans="11:11">
      <c r="K4218" s="373">
        <v>0.1653092253475863</v>
      </c>
    </row>
    <row r="4219" spans="11:11">
      <c r="K4219" s="373">
        <v>0.46354768073296282</v>
      </c>
    </row>
    <row r="4220" spans="11:11">
      <c r="K4220" s="373">
        <v>-2.7852443699042162E-2</v>
      </c>
    </row>
    <row r="4221" spans="11:11">
      <c r="K4221" s="373">
        <v>0.18567072573396293</v>
      </c>
    </row>
    <row r="4222" spans="11:11">
      <c r="K4222" s="373">
        <v>0.34899894880330851</v>
      </c>
    </row>
    <row r="4223" spans="11:11">
      <c r="K4223" s="373">
        <v>0.1306778094403549</v>
      </c>
    </row>
    <row r="4224" spans="11:11">
      <c r="K4224" s="373">
        <v>0.12227844586537184</v>
      </c>
    </row>
    <row r="4225" spans="11:11">
      <c r="K4225" s="373">
        <v>0.21725464565693842</v>
      </c>
    </row>
    <row r="4226" spans="11:11">
      <c r="K4226" s="373">
        <v>0.12524537989254036</v>
      </c>
    </row>
    <row r="4227" spans="11:11">
      <c r="K4227" s="373">
        <v>-9.1206423272665704E-2</v>
      </c>
    </row>
    <row r="4228" spans="11:11">
      <c r="K4228" s="373">
        <v>-2.8474588766783993E-2</v>
      </c>
    </row>
    <row r="4229" spans="11:11">
      <c r="K4229" s="373">
        <v>0.32406215133571759</v>
      </c>
    </row>
    <row r="4230" spans="11:11">
      <c r="K4230" s="373">
        <v>0.26573121287292101</v>
      </c>
    </row>
    <row r="4231" spans="11:11">
      <c r="K4231" s="373">
        <v>8.4116363305302366E-2</v>
      </c>
    </row>
    <row r="4232" spans="11:11">
      <c r="K4232" s="373">
        <v>0.14741008297628477</v>
      </c>
    </row>
    <row r="4233" spans="11:11">
      <c r="K4233" s="373">
        <v>0.35748967960191091</v>
      </c>
    </row>
    <row r="4234" spans="11:11">
      <c r="K4234" s="373">
        <v>0.1020879614141279</v>
      </c>
    </row>
    <row r="4235" spans="11:11">
      <c r="K4235" s="373">
        <v>0.2663859756218161</v>
      </c>
    </row>
    <row r="4236" spans="11:11">
      <c r="K4236" s="373">
        <v>3.735938181197862E-2</v>
      </c>
    </row>
    <row r="4237" spans="11:11">
      <c r="K4237" s="373">
        <v>0.13710300281158982</v>
      </c>
    </row>
    <row r="4238" spans="11:11">
      <c r="K4238" s="373">
        <v>6.4836441510009779E-2</v>
      </c>
    </row>
    <row r="4239" spans="11:11">
      <c r="K4239" s="373">
        <v>0.12487115153936967</v>
      </c>
    </row>
    <row r="4240" spans="11:11">
      <c r="K4240" s="373">
        <v>0.13548289500218913</v>
      </c>
    </row>
    <row r="4241" spans="11:11">
      <c r="K4241" s="373">
        <v>0.5865652107360515</v>
      </c>
    </row>
    <row r="4242" spans="11:11">
      <c r="K4242" s="373">
        <v>0.31065948136784272</v>
      </c>
    </row>
    <row r="4243" spans="11:11">
      <c r="K4243" s="373">
        <v>0.49722402793348186</v>
      </c>
    </row>
    <row r="4244" spans="11:11">
      <c r="K4244" s="373">
        <v>7.7584563044466037E-2</v>
      </c>
    </row>
    <row r="4245" spans="11:11">
      <c r="K4245" s="373">
        <v>0.28044970380445333</v>
      </c>
    </row>
    <row r="4246" spans="11:11">
      <c r="K4246" s="373">
        <v>4.7944049012162759E-2</v>
      </c>
    </row>
    <row r="4247" spans="11:11">
      <c r="K4247" s="373">
        <v>7.2956038948582158E-2</v>
      </c>
    </row>
    <row r="4248" spans="11:11">
      <c r="K4248" s="373">
        <v>0.17705448199491114</v>
      </c>
    </row>
    <row r="4249" spans="11:11">
      <c r="K4249" s="373">
        <v>-8.6909789066114018E-2</v>
      </c>
    </row>
    <row r="4250" spans="11:11">
      <c r="K4250" s="373">
        <v>0.18090379895810949</v>
      </c>
    </row>
    <row r="4251" spans="11:11">
      <c r="K4251" s="373">
        <v>-0.13025490074297319</v>
      </c>
    </row>
    <row r="4252" spans="11:11">
      <c r="K4252" s="373">
        <v>0.27058355870867623</v>
      </c>
    </row>
    <row r="4253" spans="11:11">
      <c r="K4253" s="373">
        <v>0.46301150226591248</v>
      </c>
    </row>
    <row r="4254" spans="11:11">
      <c r="K4254" s="373">
        <v>0.47479069935436069</v>
      </c>
    </row>
    <row r="4255" spans="11:11">
      <c r="K4255" s="373">
        <v>0.25725492357079882</v>
      </c>
    </row>
    <row r="4256" spans="11:11">
      <c r="K4256" s="373">
        <v>0.397923239578305</v>
      </c>
    </row>
    <row r="4257" spans="11:11">
      <c r="K4257" s="373">
        <v>0.11928180020851964</v>
      </c>
    </row>
    <row r="4258" spans="11:11">
      <c r="K4258" s="373">
        <v>3.492575637838824E-2</v>
      </c>
    </row>
    <row r="4259" spans="11:11">
      <c r="K4259" s="373">
        <v>0.47262664629692441</v>
      </c>
    </row>
    <row r="4260" spans="11:11">
      <c r="K4260" s="373">
        <v>0.43740299435644792</v>
      </c>
    </row>
    <row r="4261" spans="11:11">
      <c r="K4261" s="373">
        <v>2.3539454103133295E-2</v>
      </c>
    </row>
    <row r="4262" spans="11:11">
      <c r="K4262" s="373">
        <v>-5.7076651131300116E-2</v>
      </c>
    </row>
    <row r="4263" spans="11:11">
      <c r="K4263" s="373">
        <v>0.5230518373331785</v>
      </c>
    </row>
    <row r="4264" spans="11:11">
      <c r="K4264" s="373">
        <v>5.8853823053442333E-2</v>
      </c>
    </row>
    <row r="4265" spans="11:11">
      <c r="K4265" s="373">
        <v>0.24692777422355539</v>
      </c>
    </row>
    <row r="4266" spans="11:11">
      <c r="K4266" s="373">
        <v>0.43493135925315429</v>
      </c>
    </row>
    <row r="4267" spans="11:11">
      <c r="K4267" s="373">
        <v>0.41410177610991838</v>
      </c>
    </row>
    <row r="4268" spans="11:11">
      <c r="K4268" s="373">
        <v>0.31518160019854413</v>
      </c>
    </row>
    <row r="4269" spans="11:11">
      <c r="K4269" s="373">
        <v>0.35250982359965599</v>
      </c>
    </row>
    <row r="4270" spans="11:11">
      <c r="K4270" s="373">
        <v>0.35552873037774968</v>
      </c>
    </row>
    <row r="4271" spans="11:11">
      <c r="K4271" s="373">
        <v>0.41889932071491187</v>
      </c>
    </row>
    <row r="4272" spans="11:11">
      <c r="K4272" s="373">
        <v>-0.12701499546473072</v>
      </c>
    </row>
    <row r="4273" spans="11:11">
      <c r="K4273" s="373">
        <v>0.40446498411287291</v>
      </c>
    </row>
    <row r="4274" spans="11:11">
      <c r="K4274" s="373">
        <v>-4.1298261691928295E-2</v>
      </c>
    </row>
    <row r="4275" spans="11:11">
      <c r="K4275" s="373">
        <v>0.25110122402625645</v>
      </c>
    </row>
    <row r="4276" spans="11:11">
      <c r="K4276" s="373">
        <v>0.44485446684919139</v>
      </c>
    </row>
    <row r="4277" spans="11:11">
      <c r="K4277" s="373">
        <v>0.12331080085718749</v>
      </c>
    </row>
    <row r="4278" spans="11:11">
      <c r="K4278" s="373">
        <v>0.39615672782870348</v>
      </c>
    </row>
    <row r="4279" spans="11:11">
      <c r="K4279" s="373">
        <v>0.19881714797021788</v>
      </c>
    </row>
    <row r="4280" spans="11:11">
      <c r="K4280" s="373">
        <v>0.53000336897678291</v>
      </c>
    </row>
    <row r="4281" spans="11:11">
      <c r="K4281" s="373">
        <v>0.11626421023054356</v>
      </c>
    </row>
    <row r="4282" spans="11:11">
      <c r="K4282" s="373">
        <v>0.27860615339916128</v>
      </c>
    </row>
    <row r="4283" spans="11:11">
      <c r="K4283" s="373">
        <v>0.24032802064218828</v>
      </c>
    </row>
    <row r="4284" spans="11:11">
      <c r="K4284" s="373">
        <v>0.21472565831016599</v>
      </c>
    </row>
    <row r="4285" spans="11:11">
      <c r="K4285" s="373">
        <v>0.13857787124531429</v>
      </c>
    </row>
    <row r="4286" spans="11:11">
      <c r="K4286" s="373">
        <v>0.49905313154274245</v>
      </c>
    </row>
    <row r="4287" spans="11:11">
      <c r="K4287" s="373">
        <v>0.1848475676024206</v>
      </c>
    </row>
    <row r="4288" spans="11:11">
      <c r="K4288" s="373">
        <v>9.7739303518556309E-2</v>
      </c>
    </row>
    <row r="4289" spans="11:11">
      <c r="K4289" s="373">
        <v>0.50894826461425091</v>
      </c>
    </row>
    <row r="4290" spans="11:11">
      <c r="K4290" s="373">
        <v>9.8993117384260643E-4</v>
      </c>
    </row>
    <row r="4291" spans="11:11">
      <c r="K4291" s="373">
        <v>7.2111224262241258E-3</v>
      </c>
    </row>
    <row r="4292" spans="11:11">
      <c r="K4292" s="373">
        <v>0.32641988772065034</v>
      </c>
    </row>
    <row r="4293" spans="11:11">
      <c r="K4293" s="373">
        <v>0.56198579246916092</v>
      </c>
    </row>
    <row r="4294" spans="11:11">
      <c r="K4294" s="373">
        <v>0.36352107276451595</v>
      </c>
    </row>
    <row r="4295" spans="11:11">
      <c r="K4295" s="373">
        <v>0.29062965348856662</v>
      </c>
    </row>
    <row r="4296" spans="11:11">
      <c r="K4296" s="373">
        <v>0.35579593317355807</v>
      </c>
    </row>
    <row r="4297" spans="11:11">
      <c r="K4297" s="373">
        <v>0.17488435946492364</v>
      </c>
    </row>
    <row r="4298" spans="11:11">
      <c r="K4298" s="373">
        <v>3.5086019483259179E-2</v>
      </c>
    </row>
    <row r="4299" spans="11:11">
      <c r="K4299" s="373">
        <v>0.29561142410781605</v>
      </c>
    </row>
    <row r="4300" spans="11:11">
      <c r="K4300" s="373">
        <v>0.126787238776217</v>
      </c>
    </row>
    <row r="4301" spans="11:11">
      <c r="K4301" s="373">
        <v>0.18301107151888041</v>
      </c>
    </row>
    <row r="4302" spans="11:11">
      <c r="K4302" s="373">
        <v>0.34670351481476902</v>
      </c>
    </row>
    <row r="4303" spans="11:11">
      <c r="K4303" s="373">
        <v>0.34711167579620072</v>
      </c>
    </row>
    <row r="4304" spans="11:11">
      <c r="K4304" s="373">
        <v>-4.3089280788443096E-3</v>
      </c>
    </row>
    <row r="4305" spans="11:11">
      <c r="K4305" s="373">
        <v>-0.12174770801641877</v>
      </c>
    </row>
    <row r="4306" spans="11:11">
      <c r="K4306" s="373">
        <v>0.32605596971784179</v>
      </c>
    </row>
    <row r="4307" spans="11:11">
      <c r="K4307" s="373">
        <v>0.37007215279535921</v>
      </c>
    </row>
    <row r="4308" spans="11:11">
      <c r="K4308" s="373">
        <v>0.33505403135933998</v>
      </c>
    </row>
    <row r="4309" spans="11:11">
      <c r="K4309" s="373">
        <v>0.14934342118867927</v>
      </c>
    </row>
    <row r="4310" spans="11:11">
      <c r="K4310" s="373">
        <v>0.15834087451074619</v>
      </c>
    </row>
    <row r="4311" spans="11:11">
      <c r="K4311" s="373">
        <v>0.2692538217749807</v>
      </c>
    </row>
    <row r="4312" spans="11:11">
      <c r="K4312" s="373">
        <v>0.48823941025051543</v>
      </c>
    </row>
    <row r="4313" spans="11:11">
      <c r="K4313" s="373">
        <v>-0.39558558672909194</v>
      </c>
    </row>
    <row r="4314" spans="11:11">
      <c r="K4314" s="373">
        <v>0.10753949811274865</v>
      </c>
    </row>
    <row r="4315" spans="11:11">
      <c r="K4315" s="373">
        <v>0.30964061768202633</v>
      </c>
    </row>
    <row r="4316" spans="11:11">
      <c r="K4316" s="373">
        <v>-0.23921438274240359</v>
      </c>
    </row>
    <row r="4317" spans="11:11">
      <c r="K4317" s="373">
        <v>0.11630889482561946</v>
      </c>
    </row>
    <row r="4318" spans="11:11">
      <c r="K4318" s="373">
        <v>0.39816707739135837</v>
      </c>
    </row>
    <row r="4319" spans="11:11">
      <c r="K4319" s="373">
        <v>0.23818910628733136</v>
      </c>
    </row>
    <row r="4320" spans="11:11">
      <c r="K4320" s="373">
        <v>0.23737216689727281</v>
      </c>
    </row>
    <row r="4321" spans="11:11">
      <c r="K4321" s="373">
        <v>9.7384586535573803E-2</v>
      </c>
    </row>
    <row r="4322" spans="11:11">
      <c r="K4322" s="373">
        <v>0.13607985895694652</v>
      </c>
    </row>
    <row r="4323" spans="11:11">
      <c r="K4323" s="373">
        <v>0.11471372776836941</v>
      </c>
    </row>
    <row r="4324" spans="11:11">
      <c r="K4324" s="373">
        <v>0.34363258529985652</v>
      </c>
    </row>
    <row r="4325" spans="11:11">
      <c r="K4325" s="373">
        <v>0.19076540798636654</v>
      </c>
    </row>
    <row r="4326" spans="11:11">
      <c r="K4326" s="373">
        <v>0.21529254314787027</v>
      </c>
    </row>
    <row r="4327" spans="11:11">
      <c r="K4327" s="373">
        <v>0.5249663162319993</v>
      </c>
    </row>
    <row r="4328" spans="11:11">
      <c r="K4328" s="373">
        <v>0.37163712749410105</v>
      </c>
    </row>
    <row r="4329" spans="11:11">
      <c r="K4329" s="373">
        <v>0.31402833444309164</v>
      </c>
    </row>
    <row r="4330" spans="11:11">
      <c r="K4330" s="373">
        <v>0.47598154021685679</v>
      </c>
    </row>
    <row r="4331" spans="11:11">
      <c r="K4331" s="373">
        <v>0.33455307345458318</v>
      </c>
    </row>
    <row r="4332" spans="11:11">
      <c r="K4332" s="373">
        <v>0.17924441244096623</v>
      </c>
    </row>
    <row r="4333" spans="11:11">
      <c r="K4333" s="373">
        <v>0.29051672633081127</v>
      </c>
    </row>
    <row r="4334" spans="11:11">
      <c r="K4334" s="373">
        <v>0.56086296269944524</v>
      </c>
    </row>
    <row r="4335" spans="11:11">
      <c r="K4335" s="373">
        <v>0.20551325948091792</v>
      </c>
    </row>
    <row r="4336" spans="11:11">
      <c r="K4336" s="373">
        <v>0.15504587680117177</v>
      </c>
    </row>
    <row r="4337" spans="11:11">
      <c r="K4337" s="373">
        <v>0.21857703581844934</v>
      </c>
    </row>
    <row r="4338" spans="11:11">
      <c r="K4338" s="373">
        <v>0.50104286693490407</v>
      </c>
    </row>
    <row r="4339" spans="11:11">
      <c r="K4339" s="373">
        <v>0.5008716633600423</v>
      </c>
    </row>
    <row r="4340" spans="11:11">
      <c r="K4340" s="373">
        <v>0.36928623777468395</v>
      </c>
    </row>
    <row r="4341" spans="11:11">
      <c r="K4341" s="373">
        <v>0.33366155211243576</v>
      </c>
    </row>
    <row r="4342" spans="11:11">
      <c r="K4342" s="373">
        <v>0.17916231109038971</v>
      </c>
    </row>
    <row r="4343" spans="11:11">
      <c r="K4343" s="373">
        <v>0.34175454016926232</v>
      </c>
    </row>
    <row r="4344" spans="11:11">
      <c r="K4344" s="373">
        <v>0.14621432073278395</v>
      </c>
    </row>
    <row r="4345" spans="11:11">
      <c r="K4345" s="373">
        <v>0.15637559382042476</v>
      </c>
    </row>
    <row r="4346" spans="11:11">
      <c r="K4346" s="373">
        <v>1.7173160222767603E-3</v>
      </c>
    </row>
    <row r="4347" spans="11:11">
      <c r="K4347" s="373">
        <v>0.21891721375101558</v>
      </c>
    </row>
    <row r="4348" spans="11:11">
      <c r="K4348" s="373">
        <v>0.39320371733429327</v>
      </c>
    </row>
    <row r="4349" spans="11:11">
      <c r="K4349" s="373">
        <v>0.54242669659228149</v>
      </c>
    </row>
    <row r="4350" spans="11:11">
      <c r="K4350" s="373">
        <v>0.11645111531953756</v>
      </c>
    </row>
    <row r="4351" spans="11:11">
      <c r="K4351" s="373">
        <v>0.4262070067930448</v>
      </c>
    </row>
    <row r="4352" spans="11:11">
      <c r="K4352" s="373">
        <v>0.15717884621764777</v>
      </c>
    </row>
    <row r="4353" spans="11:11">
      <c r="K4353" s="373">
        <v>-2.575625269402515E-2</v>
      </c>
    </row>
    <row r="4354" spans="11:11">
      <c r="K4354" s="373">
        <v>8.0128621644099507E-2</v>
      </c>
    </row>
    <row r="4355" spans="11:11">
      <c r="K4355" s="373">
        <v>0.12582334771988712</v>
      </c>
    </row>
    <row r="4356" spans="11:11">
      <c r="K4356" s="373">
        <v>0.21765371953058321</v>
      </c>
    </row>
    <row r="4357" spans="11:11">
      <c r="K4357" s="373">
        <v>0.1122264595850393</v>
      </c>
    </row>
    <row r="4358" spans="11:11">
      <c r="K4358" s="373">
        <v>0.57960791775925258</v>
      </c>
    </row>
    <row r="4359" spans="11:11">
      <c r="K4359" s="373">
        <v>0.35168180955610628</v>
      </c>
    </row>
    <row r="4360" spans="11:11">
      <c r="K4360" s="373">
        <v>0.23177559855486396</v>
      </c>
    </row>
    <row r="4361" spans="11:11">
      <c r="K4361" s="373">
        <v>0.23571545670511984</v>
      </c>
    </row>
    <row r="4362" spans="11:11">
      <c r="K4362" s="373">
        <v>0.65314459566606486</v>
      </c>
    </row>
    <row r="4363" spans="11:11">
      <c r="K4363" s="373">
        <v>0.44451005229035312</v>
      </c>
    </row>
    <row r="4364" spans="11:11">
      <c r="K4364" s="373">
        <v>8.4870510065498284E-2</v>
      </c>
    </row>
    <row r="4365" spans="11:11">
      <c r="K4365" s="373">
        <v>0.30490678290992457</v>
      </c>
    </row>
    <row r="4366" spans="11:11">
      <c r="K4366" s="373">
        <v>0.35029214512754892</v>
      </c>
    </row>
    <row r="4367" spans="11:11">
      <c r="K4367" s="373">
        <v>0.13664165492385116</v>
      </c>
    </row>
    <row r="4368" spans="11:11">
      <c r="K4368" s="373">
        <v>0.48458018772242983</v>
      </c>
    </row>
    <row r="4369" spans="11:11">
      <c r="K4369" s="373">
        <v>0.32096068755352292</v>
      </c>
    </row>
    <row r="4370" spans="11:11">
      <c r="K4370" s="373">
        <v>0.36721123363836772</v>
      </c>
    </row>
    <row r="4371" spans="11:11">
      <c r="K4371" s="373">
        <v>0.30495898019555878</v>
      </c>
    </row>
    <row r="4372" spans="11:11">
      <c r="K4372" s="373">
        <v>0.44051914122320168</v>
      </c>
    </row>
    <row r="4373" spans="11:11">
      <c r="K4373" s="373">
        <v>-2.9823601091348184E-2</v>
      </c>
    </row>
    <row r="4374" spans="11:11">
      <c r="K4374" s="373">
        <v>-1.482856844787972E-2</v>
      </c>
    </row>
    <row r="4375" spans="11:11">
      <c r="K4375" s="373">
        <v>0.3038106835651555</v>
      </c>
    </row>
    <row r="4376" spans="11:11">
      <c r="K4376" s="373">
        <v>0.58617417926458337</v>
      </c>
    </row>
    <row r="4377" spans="11:11">
      <c r="K4377" s="373">
        <v>-0.21410270643459817</v>
      </c>
    </row>
    <row r="4378" spans="11:11">
      <c r="K4378" s="373">
        <v>6.319027259347676E-2</v>
      </c>
    </row>
    <row r="4379" spans="11:11">
      <c r="K4379" s="373">
        <v>-3.9584716419363564E-2</v>
      </c>
    </row>
    <row r="4380" spans="11:11">
      <c r="K4380" s="373">
        <v>-0.10318289896296751</v>
      </c>
    </row>
    <row r="4381" spans="11:11">
      <c r="K4381" s="373">
        <v>0.15468064775704904</v>
      </c>
    </row>
    <row r="4382" spans="11:11">
      <c r="K4382" s="373">
        <v>0.39119471202741374</v>
      </c>
    </row>
    <row r="4383" spans="11:11">
      <c r="K4383" s="373">
        <v>0.18416522253756429</v>
      </c>
    </row>
    <row r="4384" spans="11:11">
      <c r="K4384" s="373">
        <v>0.39333249016082061</v>
      </c>
    </row>
    <row r="4385" spans="11:11">
      <c r="K4385" s="373">
        <v>0.11859581578666756</v>
      </c>
    </row>
    <row r="4386" spans="11:11">
      <c r="K4386" s="373">
        <v>0.43037651180977665</v>
      </c>
    </row>
    <row r="4387" spans="11:11">
      <c r="K4387" s="373">
        <v>6.6910176640457841E-3</v>
      </c>
    </row>
    <row r="4388" spans="11:11">
      <c r="K4388" s="373">
        <v>0.5059117871865384</v>
      </c>
    </row>
    <row r="4389" spans="11:11">
      <c r="K4389" s="373">
        <v>0.44294614223065176</v>
      </c>
    </row>
    <row r="4390" spans="11:11">
      <c r="K4390" s="373">
        <v>0.15993497703363935</v>
      </c>
    </row>
    <row r="4391" spans="11:11">
      <c r="K4391" s="373">
        <v>0.35456375472810397</v>
      </c>
    </row>
    <row r="4392" spans="11:11">
      <c r="K4392" s="373">
        <v>0.10909204905680214</v>
      </c>
    </row>
    <row r="4393" spans="11:11">
      <c r="K4393" s="373">
        <v>0.51586792303588624</v>
      </c>
    </row>
    <row r="4394" spans="11:11">
      <c r="K4394" s="373">
        <v>0.3262986305944533</v>
      </c>
    </row>
    <row r="4395" spans="11:11">
      <c r="K4395" s="373">
        <v>-2.737656789266707E-2</v>
      </c>
    </row>
    <row r="4396" spans="11:11">
      <c r="K4396" s="373">
        <v>0.78897793897175106</v>
      </c>
    </row>
    <row r="4397" spans="11:11">
      <c r="K4397" s="373">
        <v>0.47988993056965024</v>
      </c>
    </row>
    <row r="4398" spans="11:11">
      <c r="K4398" s="373">
        <v>0.57366425479153982</v>
      </c>
    </row>
    <row r="4399" spans="11:11">
      <c r="K4399" s="373">
        <v>0.31524248375133368</v>
      </c>
    </row>
    <row r="4400" spans="11:11">
      <c r="K4400" s="373">
        <v>-1.6255381636476884E-2</v>
      </c>
    </row>
    <row r="4401" spans="11:11">
      <c r="K4401" s="373">
        <v>0.4261949175488664</v>
      </c>
    </row>
    <row r="4402" spans="11:11">
      <c r="K4402" s="373">
        <v>-1.1499111885966196E-2</v>
      </c>
    </row>
    <row r="4403" spans="11:11">
      <c r="K4403" s="373">
        <v>-4.6546507911038315E-3</v>
      </c>
    </row>
    <row r="4404" spans="11:11">
      <c r="K4404" s="373">
        <v>1.2131918224202343E-2</v>
      </c>
    </row>
    <row r="4405" spans="11:11">
      <c r="K4405" s="373">
        <v>0.54795889000281828</v>
      </c>
    </row>
    <row r="4406" spans="11:11">
      <c r="K4406" s="373">
        <v>-5.3254773903457897E-2</v>
      </c>
    </row>
    <row r="4407" spans="11:11">
      <c r="K4407" s="373">
        <v>0.20498731629289524</v>
      </c>
    </row>
    <row r="4408" spans="11:11">
      <c r="K4408" s="373">
        <v>0.47306028365004638</v>
      </c>
    </row>
    <row r="4409" spans="11:11">
      <c r="K4409" s="373">
        <v>0.28528815462151846</v>
      </c>
    </row>
    <row r="4410" spans="11:11">
      <c r="K4410" s="373">
        <v>9.0578156459705461E-2</v>
      </c>
    </row>
    <row r="4411" spans="11:11">
      <c r="K4411" s="373">
        <v>0.40633020099518946</v>
      </c>
    </row>
    <row r="4412" spans="11:11">
      <c r="K4412" s="373">
        <v>0.43873571350268348</v>
      </c>
    </row>
    <row r="4413" spans="11:11">
      <c r="K4413" s="373">
        <v>0.27655292059480852</v>
      </c>
    </row>
    <row r="4414" spans="11:11">
      <c r="K4414" s="373">
        <v>0.31839747347607816</v>
      </c>
    </row>
    <row r="4415" spans="11:11">
      <c r="K4415" s="373">
        <v>0.26984178265580061</v>
      </c>
    </row>
    <row r="4416" spans="11:11">
      <c r="K4416" s="373">
        <v>-0.12116624260653586</v>
      </c>
    </row>
    <row r="4417" spans="11:11">
      <c r="K4417" s="373">
        <v>0.54167102878200413</v>
      </c>
    </row>
    <row r="4418" spans="11:11">
      <c r="K4418" s="373">
        <v>0.12773300956868749</v>
      </c>
    </row>
    <row r="4419" spans="11:11">
      <c r="K4419" s="373">
        <v>-0.24573857716555225</v>
      </c>
    </row>
    <row r="4420" spans="11:11">
      <c r="K4420" s="373">
        <v>0.14406577585198432</v>
      </c>
    </row>
    <row r="4421" spans="11:11">
      <c r="K4421" s="373">
        <v>0.44398798888525559</v>
      </c>
    </row>
    <row r="4422" spans="11:11">
      <c r="K4422" s="373">
        <v>0.16207832110415477</v>
      </c>
    </row>
    <row r="4423" spans="11:11">
      <c r="K4423" s="373">
        <v>0.37676797918507332</v>
      </c>
    </row>
    <row r="4424" spans="11:11">
      <c r="K4424" s="373">
        <v>-1.3913237690552638E-3</v>
      </c>
    </row>
    <row r="4425" spans="11:11">
      <c r="K4425" s="373">
        <v>0.33072245193211636</v>
      </c>
    </row>
    <row r="4426" spans="11:11">
      <c r="K4426" s="373">
        <v>0.14388520220539758</v>
      </c>
    </row>
    <row r="4427" spans="11:11">
      <c r="K4427" s="373">
        <v>-1.2956013599074612E-2</v>
      </c>
    </row>
    <row r="4428" spans="11:11">
      <c r="K4428" s="373">
        <v>0.10939742512863004</v>
      </c>
    </row>
    <row r="4429" spans="11:11">
      <c r="K4429" s="373">
        <v>0.1155960059179324</v>
      </c>
    </row>
    <row r="4430" spans="11:11">
      <c r="K4430" s="373">
        <v>0.29586549883192248</v>
      </c>
    </row>
    <row r="4431" spans="11:11">
      <c r="K4431" s="373">
        <v>0.36060350852521572</v>
      </c>
    </row>
    <row r="4432" spans="11:11">
      <c r="K4432" s="373">
        <v>0.28793017083870209</v>
      </c>
    </row>
    <row r="4433" spans="11:11">
      <c r="K4433" s="373">
        <v>0.39685832870677551</v>
      </c>
    </row>
    <row r="4434" spans="11:11">
      <c r="K4434" s="373">
        <v>0.28521389268184127</v>
      </c>
    </row>
    <row r="4435" spans="11:11">
      <c r="K4435" s="373">
        <v>0.22570951108919823</v>
      </c>
    </row>
    <row r="4436" spans="11:11">
      <c r="K4436" s="373">
        <v>0.10039884793342924</v>
      </c>
    </row>
    <row r="4437" spans="11:11">
      <c r="K4437" s="373">
        <v>0.5826964405624091</v>
      </c>
    </row>
    <row r="4438" spans="11:11">
      <c r="K4438" s="373">
        <v>0.30134314041878896</v>
      </c>
    </row>
    <row r="4439" spans="11:11">
      <c r="K4439" s="373">
        <v>0.49048383710414378</v>
      </c>
    </row>
    <row r="4440" spans="11:11">
      <c r="K4440" s="373">
        <v>0.41425437759209482</v>
      </c>
    </row>
    <row r="4441" spans="11:11">
      <c r="K4441" s="373">
        <v>0.24778163396819863</v>
      </c>
    </row>
    <row r="4442" spans="11:11">
      <c r="K4442" s="373">
        <v>0.24336729515101241</v>
      </c>
    </row>
    <row r="4443" spans="11:11">
      <c r="K4443" s="373">
        <v>0.40259154205068248</v>
      </c>
    </row>
    <row r="4444" spans="11:11">
      <c r="K4444" s="373">
        <v>-0.20709110341213754</v>
      </c>
    </row>
    <row r="4445" spans="11:11">
      <c r="K4445" s="373">
        <v>0.28905498914322281</v>
      </c>
    </row>
    <row r="4446" spans="11:11">
      <c r="K4446" s="373">
        <v>0.48324703055708818</v>
      </c>
    </row>
    <row r="4447" spans="11:11">
      <c r="K4447" s="373">
        <v>-6.2723350888779561E-2</v>
      </c>
    </row>
    <row r="4448" spans="11:11">
      <c r="K4448" s="373">
        <v>0.40598959641419663</v>
      </c>
    </row>
    <row r="4449" spans="11:11">
      <c r="K4449" s="373">
        <v>0.3276036779940783</v>
      </c>
    </row>
    <row r="4450" spans="11:11">
      <c r="K4450" s="373">
        <v>0.32455077454762815</v>
      </c>
    </row>
    <row r="4451" spans="11:11">
      <c r="K4451" s="373">
        <v>0.11103535246791019</v>
      </c>
    </row>
    <row r="4452" spans="11:11">
      <c r="K4452" s="373">
        <v>0.10226352888116552</v>
      </c>
    </row>
    <row r="4453" spans="11:11">
      <c r="K4453" s="373">
        <v>0.43833084825865498</v>
      </c>
    </row>
    <row r="4454" spans="11:11">
      <c r="K4454" s="373">
        <v>0.43916187143643581</v>
      </c>
    </row>
    <row r="4455" spans="11:11">
      <c r="K4455" s="373">
        <v>-8.5034709991070878E-3</v>
      </c>
    </row>
    <row r="4456" spans="11:11">
      <c r="K4456" s="373">
        <v>0.28411745477174732</v>
      </c>
    </row>
    <row r="4457" spans="11:11">
      <c r="K4457" s="373">
        <v>0.19292040369691188</v>
      </c>
    </row>
    <row r="4458" spans="11:11">
      <c r="K4458" s="373">
        <v>-0.1754161296592629</v>
      </c>
    </row>
    <row r="4459" spans="11:11">
      <c r="K4459" s="373">
        <v>0.30036919203119927</v>
      </c>
    </row>
    <row r="4460" spans="11:11">
      <c r="K4460" s="373">
        <v>-6.2100554387721774E-3</v>
      </c>
    </row>
    <row r="4461" spans="11:11">
      <c r="K4461" s="373">
        <v>0.16228132649653437</v>
      </c>
    </row>
    <row r="4462" spans="11:11">
      <c r="K4462" s="373">
        <v>1.7363925414299652E-2</v>
      </c>
    </row>
    <row r="4463" spans="11:11">
      <c r="K4463" s="373">
        <v>-7.4474859857697973E-2</v>
      </c>
    </row>
    <row r="4464" spans="11:11">
      <c r="K4464" s="373">
        <v>0.24819899077044716</v>
      </c>
    </row>
    <row r="4465" spans="11:11">
      <c r="K4465" s="373">
        <v>5.9783123613307065E-2</v>
      </c>
    </row>
    <row r="4466" spans="11:11">
      <c r="K4466" s="373">
        <v>0.30305322203267759</v>
      </c>
    </row>
    <row r="4467" spans="11:11">
      <c r="K4467" s="373">
        <v>0.18460964701452443</v>
      </c>
    </row>
    <row r="4468" spans="11:11">
      <c r="K4468" s="373">
        <v>-8.1856418401176079E-2</v>
      </c>
    </row>
    <row r="4469" spans="11:11">
      <c r="K4469" s="373">
        <v>0.60484378043439779</v>
      </c>
    </row>
    <row r="4470" spans="11:11">
      <c r="K4470" s="373">
        <v>-0.17701720020778255</v>
      </c>
    </row>
    <row r="4471" spans="11:11">
      <c r="K4471" s="373">
        <v>0.19256196760376021</v>
      </c>
    </row>
    <row r="4472" spans="11:11">
      <c r="K4472" s="373">
        <v>0.35615809106978102</v>
      </c>
    </row>
    <row r="4473" spans="11:11">
      <c r="K4473" s="373">
        <v>0.4108657941416276</v>
      </c>
    </row>
    <row r="4474" spans="11:11">
      <c r="K4474" s="373">
        <v>0.46961234434606247</v>
      </c>
    </row>
    <row r="4475" spans="11:11">
      <c r="K4475" s="373">
        <v>0.20632314692200771</v>
      </c>
    </row>
    <row r="4476" spans="11:11">
      <c r="K4476" s="373">
        <v>0.44707536398866798</v>
      </c>
    </row>
    <row r="4477" spans="11:11">
      <c r="K4477" s="373">
        <v>0.19609029307294445</v>
      </c>
    </row>
    <row r="4478" spans="11:11">
      <c r="K4478" s="373">
        <v>9.2302655631726349E-2</v>
      </c>
    </row>
    <row r="4479" spans="11:11">
      <c r="K4479" s="373">
        <v>-4.7971100808859357E-2</v>
      </c>
    </row>
    <row r="4480" spans="11:11">
      <c r="K4480" s="373">
        <v>0.52020910329741521</v>
      </c>
    </row>
    <row r="4481" spans="11:11">
      <c r="K4481" s="373">
        <v>0.4489758459620361</v>
      </c>
    </row>
    <row r="4482" spans="11:11">
      <c r="K4482" s="373">
        <v>0.54017492314948812</v>
      </c>
    </row>
    <row r="4483" spans="11:11">
      <c r="K4483" s="373">
        <v>0.23271508784204253</v>
      </c>
    </row>
    <row r="4484" spans="11:11">
      <c r="K4484" s="373">
        <v>2.3097240383879614E-2</v>
      </c>
    </row>
    <row r="4485" spans="11:11">
      <c r="K4485" s="373">
        <v>0.2628486082958652</v>
      </c>
    </row>
    <row r="4486" spans="11:11">
      <c r="K4486" s="373">
        <v>0.51555888293970087</v>
      </c>
    </row>
    <row r="4487" spans="11:11">
      <c r="K4487" s="373">
        <v>0.21830943169996253</v>
      </c>
    </row>
    <row r="4488" spans="11:11">
      <c r="K4488" s="373">
        <v>0.33307999665701904</v>
      </c>
    </row>
    <row r="4489" spans="11:11">
      <c r="K4489" s="373">
        <v>0.20384200376286543</v>
      </c>
    </row>
    <row r="4490" spans="11:11">
      <c r="K4490" s="373">
        <v>0.21677282414137999</v>
      </c>
    </row>
    <row r="4491" spans="11:11">
      <c r="K4491" s="373">
        <v>3.8672040626059223E-2</v>
      </c>
    </row>
    <row r="4492" spans="11:11">
      <c r="K4492" s="373">
        <v>8.1262731050906201E-2</v>
      </c>
    </row>
    <row r="4493" spans="11:11">
      <c r="K4493" s="373">
        <v>0.10083342662432582</v>
      </c>
    </row>
    <row r="4494" spans="11:11">
      <c r="K4494" s="373">
        <v>-2.7570921505036261E-2</v>
      </c>
    </row>
    <row r="4495" spans="11:11">
      <c r="K4495" s="373">
        <v>0.35887209521858465</v>
      </c>
    </row>
    <row r="4496" spans="11:11">
      <c r="K4496" s="373">
        <v>0.38443226374736716</v>
      </c>
    </row>
    <row r="4497" spans="11:11">
      <c r="K4497" s="373">
        <v>-0.30884138641787817</v>
      </c>
    </row>
    <row r="4498" spans="11:11">
      <c r="K4498" s="373">
        <v>-4.5474640939058397E-2</v>
      </c>
    </row>
    <row r="4499" spans="11:11">
      <c r="K4499" s="373">
        <v>0.29608013819940959</v>
      </c>
    </row>
    <row r="4500" spans="11:11">
      <c r="K4500" s="373">
        <v>3.8126945227421105E-2</v>
      </c>
    </row>
    <row r="4501" spans="11:11">
      <c r="K4501" s="373">
        <v>0.23102781694763452</v>
      </c>
    </row>
    <row r="4502" spans="11:11">
      <c r="K4502" s="373">
        <v>0.14748628358876537</v>
      </c>
    </row>
    <row r="4503" spans="11:11">
      <c r="K4503" s="373">
        <v>0.35024263647557952</v>
      </c>
    </row>
    <row r="4504" spans="11:11">
      <c r="K4504" s="373">
        <v>6.6751557520268179E-3</v>
      </c>
    </row>
    <row r="4505" spans="11:11">
      <c r="K4505" s="373">
        <v>0.4289057086364314</v>
      </c>
    </row>
    <row r="4506" spans="11:11">
      <c r="K4506" s="373">
        <v>0.30784972511487751</v>
      </c>
    </row>
    <row r="4507" spans="11:11">
      <c r="K4507" s="373">
        <v>0.37164609461962361</v>
      </c>
    </row>
    <row r="4508" spans="11:11">
      <c r="K4508" s="373">
        <v>0.43276813157625149</v>
      </c>
    </row>
    <row r="4509" spans="11:11">
      <c r="K4509" s="373">
        <v>0.50498885436696317</v>
      </c>
    </row>
    <row r="4510" spans="11:11">
      <c r="K4510" s="373">
        <v>0.31466887144392097</v>
      </c>
    </row>
    <row r="4511" spans="11:11">
      <c r="K4511" s="373">
        <v>0.32002324054585563</v>
      </c>
    </row>
    <row r="4512" spans="11:11">
      <c r="K4512" s="373">
        <v>0.32471328472174732</v>
      </c>
    </row>
    <row r="4513" spans="11:11">
      <c r="K4513" s="373">
        <v>9.7849033065484425E-2</v>
      </c>
    </row>
    <row r="4514" spans="11:11">
      <c r="K4514" s="373">
        <v>-3.4955497580270944E-2</v>
      </c>
    </row>
    <row r="4515" spans="11:11">
      <c r="K4515" s="373">
        <v>-2.3256785173694228E-2</v>
      </c>
    </row>
    <row r="4516" spans="11:11">
      <c r="K4516" s="373">
        <v>0.35364566778165862</v>
      </c>
    </row>
    <row r="4517" spans="11:11">
      <c r="K4517" s="373">
        <v>0.3167762176146296</v>
      </c>
    </row>
    <row r="4518" spans="11:11">
      <c r="K4518" s="373">
        <v>0.52273462875090448</v>
      </c>
    </row>
    <row r="4519" spans="11:11">
      <c r="K4519" s="373">
        <v>0.35959407106127195</v>
      </c>
    </row>
    <row r="4520" spans="11:11">
      <c r="K4520" s="373">
        <v>-0.14310638959930566</v>
      </c>
    </row>
    <row r="4521" spans="11:11">
      <c r="K4521" s="373">
        <v>7.1698856816371892E-2</v>
      </c>
    </row>
    <row r="4522" spans="11:11">
      <c r="K4522" s="373">
        <v>0.24557235255784282</v>
      </c>
    </row>
    <row r="4523" spans="11:11">
      <c r="K4523" s="373">
        <v>0.12182563114246969</v>
      </c>
    </row>
    <row r="4524" spans="11:11">
      <c r="K4524" s="373">
        <v>-4.1620791986062833E-2</v>
      </c>
    </row>
    <row r="4525" spans="11:11">
      <c r="K4525" s="373">
        <v>0.16456834159665279</v>
      </c>
    </row>
    <row r="4526" spans="11:11">
      <c r="K4526" s="373">
        <v>0.27245008922433667</v>
      </c>
    </row>
    <row r="4527" spans="11:11">
      <c r="K4527" s="373">
        <v>-1.3935808807025829E-2</v>
      </c>
    </row>
    <row r="4528" spans="11:11">
      <c r="K4528" s="373">
        <v>0.31041342599537147</v>
      </c>
    </row>
    <row r="4529" spans="11:11">
      <c r="K4529" s="373">
        <v>0.16529116917982067</v>
      </c>
    </row>
    <row r="4530" spans="11:11">
      <c r="K4530" s="373">
        <v>0.11757370975895642</v>
      </c>
    </row>
    <row r="4531" spans="11:11">
      <c r="K4531" s="373">
        <v>0.39046963712141247</v>
      </c>
    </row>
    <row r="4532" spans="11:11">
      <c r="K4532" s="373">
        <v>0.4598814553863777</v>
      </c>
    </row>
    <row r="4533" spans="11:11">
      <c r="K4533" s="373">
        <v>0.5867152434277263</v>
      </c>
    </row>
    <row r="4534" spans="11:11">
      <c r="K4534" s="373">
        <v>0.57975536739622524</v>
      </c>
    </row>
    <row r="4535" spans="11:11">
      <c r="K4535" s="373">
        <v>0.12624567718579938</v>
      </c>
    </row>
    <row r="4536" spans="11:11">
      <c r="K4536" s="373">
        <v>0.12396871929403175</v>
      </c>
    </row>
    <row r="4537" spans="11:11">
      <c r="K4537" s="373">
        <v>0.49935660592383702</v>
      </c>
    </row>
    <row r="4538" spans="11:11">
      <c r="K4538" s="373">
        <v>0.55098430924255148</v>
      </c>
    </row>
    <row r="4539" spans="11:11">
      <c r="K4539" s="373">
        <v>0.41777142742134088</v>
      </c>
    </row>
    <row r="4540" spans="11:11">
      <c r="K4540" s="373">
        <v>0.13945248839364499</v>
      </c>
    </row>
    <row r="4541" spans="11:11">
      <c r="K4541" s="373">
        <v>0.50836565873963369</v>
      </c>
    </row>
    <row r="4542" spans="11:11">
      <c r="K4542" s="373">
        <v>0.38815467067072662</v>
      </c>
    </row>
    <row r="4543" spans="11:11">
      <c r="K4543" s="373">
        <v>0.26349077967427692</v>
      </c>
    </row>
    <row r="4544" spans="11:11">
      <c r="K4544" s="373">
        <v>0.1186022679993346</v>
      </c>
    </row>
    <row r="4545" spans="11:11">
      <c r="K4545" s="373">
        <v>0.43986443321358903</v>
      </c>
    </row>
    <row r="4546" spans="11:11">
      <c r="K4546" s="373">
        <v>0.21186668699476274</v>
      </c>
    </row>
    <row r="4547" spans="11:11">
      <c r="K4547" s="373">
        <v>0.36374480168554646</v>
      </c>
    </row>
    <row r="4548" spans="11:11">
      <c r="K4548" s="373">
        <v>0.24870582378534145</v>
      </c>
    </row>
    <row r="4549" spans="11:11">
      <c r="K4549" s="373">
        <v>6.8889555206827602E-2</v>
      </c>
    </row>
    <row r="4550" spans="11:11">
      <c r="K4550" s="373">
        <v>-2.0023741860134558E-2</v>
      </c>
    </row>
    <row r="4551" spans="11:11">
      <c r="K4551" s="373">
        <v>0.49456286422459961</v>
      </c>
    </row>
    <row r="4552" spans="11:11">
      <c r="K4552" s="373">
        <v>0.3613387136292161</v>
      </c>
    </row>
    <row r="4553" spans="11:11">
      <c r="K4553" s="373">
        <v>0.36167433154959183</v>
      </c>
    </row>
    <row r="4554" spans="11:11">
      <c r="K4554" s="373">
        <v>0.43376704067280558</v>
      </c>
    </row>
    <row r="4555" spans="11:11">
      <c r="K4555" s="373">
        <v>0.26105220578055399</v>
      </c>
    </row>
    <row r="4556" spans="11:11">
      <c r="K4556" s="373">
        <v>6.4060307805072991E-2</v>
      </c>
    </row>
    <row r="4557" spans="11:11">
      <c r="K4557" s="373">
        <v>0.7496959116311015</v>
      </c>
    </row>
    <row r="4558" spans="11:11">
      <c r="K4558" s="373">
        <v>0.40949268676822559</v>
      </c>
    </row>
    <row r="4559" spans="11:11">
      <c r="K4559" s="373">
        <v>0.28449991376944328</v>
      </c>
    </row>
    <row r="4560" spans="11:11">
      <c r="K4560" s="373">
        <v>0.12723713845434736</v>
      </c>
    </row>
    <row r="4561" spans="11:11">
      <c r="K4561" s="373">
        <v>0.3885990131618331</v>
      </c>
    </row>
    <row r="4562" spans="11:11">
      <c r="K4562" s="373">
        <v>-1.298683603475248E-2</v>
      </c>
    </row>
    <row r="4563" spans="11:11">
      <c r="K4563" s="373">
        <v>0.43989872252696749</v>
      </c>
    </row>
    <row r="4564" spans="11:11">
      <c r="K4564" s="373">
        <v>0.33747757638937625</v>
      </c>
    </row>
    <row r="4565" spans="11:11">
      <c r="K4565" s="373">
        <v>0.10391916674728097</v>
      </c>
    </row>
    <row r="4566" spans="11:11">
      <c r="K4566" s="373">
        <v>4.3492981034505274E-3</v>
      </c>
    </row>
    <row r="4567" spans="11:11">
      <c r="K4567" s="373">
        <v>0.42272967327665811</v>
      </c>
    </row>
    <row r="4568" spans="11:11">
      <c r="K4568" s="373">
        <v>0.47966240686291228</v>
      </c>
    </row>
    <row r="4569" spans="11:11">
      <c r="K4569" s="373">
        <v>0.41398524045681939</v>
      </c>
    </row>
    <row r="4570" spans="11:11">
      <c r="K4570" s="373">
        <v>0.13361743405189963</v>
      </c>
    </row>
    <row r="4571" spans="11:11">
      <c r="K4571" s="373">
        <v>0.43785754438349378</v>
      </c>
    </row>
    <row r="4572" spans="11:11">
      <c r="K4572" s="373">
        <v>0.28773260781922239</v>
      </c>
    </row>
    <row r="4573" spans="11:11">
      <c r="K4573" s="373">
        <v>-7.6773774991440003E-2</v>
      </c>
    </row>
    <row r="4574" spans="11:11">
      <c r="K4574" s="373">
        <v>-0.10929201170137537</v>
      </c>
    </row>
    <row r="4575" spans="11:11">
      <c r="K4575" s="373">
        <v>0.15591209673280071</v>
      </c>
    </row>
    <row r="4576" spans="11:11">
      <c r="K4576" s="373">
        <v>0.13805119297605795</v>
      </c>
    </row>
    <row r="4577" spans="11:11">
      <c r="K4577" s="373">
        <v>0.51544484021770942</v>
      </c>
    </row>
    <row r="4578" spans="11:11">
      <c r="K4578" s="373">
        <v>-2.8257878759267885E-2</v>
      </c>
    </row>
    <row r="4579" spans="11:11">
      <c r="K4579" s="373">
        <v>1.5838901318764753E-2</v>
      </c>
    </row>
    <row r="4580" spans="11:11">
      <c r="K4580" s="373">
        <v>0.20569614125676727</v>
      </c>
    </row>
    <row r="4581" spans="11:11">
      <c r="K4581" s="373">
        <v>0.20076761269848076</v>
      </c>
    </row>
    <row r="4582" spans="11:11">
      <c r="K4582" s="373">
        <v>0.32949199213628932</v>
      </c>
    </row>
    <row r="4583" spans="11:11">
      <c r="K4583" s="373">
        <v>1.1707859173478052E-2</v>
      </c>
    </row>
    <row r="4584" spans="11:11">
      <c r="K4584" s="373">
        <v>3.4842811455870759E-2</v>
      </c>
    </row>
    <row r="4585" spans="11:11">
      <c r="K4585" s="373">
        <v>0.43508117072702213</v>
      </c>
    </row>
    <row r="4586" spans="11:11">
      <c r="K4586" s="373">
        <v>0.1687566792285331</v>
      </c>
    </row>
    <row r="4587" spans="11:11">
      <c r="K4587" s="373">
        <v>0.23467633677017963</v>
      </c>
    </row>
    <row r="4588" spans="11:11">
      <c r="K4588" s="373">
        <v>-8.2840489336561074E-2</v>
      </c>
    </row>
    <row r="4589" spans="11:11">
      <c r="K4589" s="373">
        <v>0.26867166677048093</v>
      </c>
    </row>
    <row r="4590" spans="11:11">
      <c r="K4590" s="373">
        <v>0.6272675428189125</v>
      </c>
    </row>
    <row r="4591" spans="11:11">
      <c r="K4591" s="373">
        <v>0.39996397552796914</v>
      </c>
    </row>
    <row r="4592" spans="11:11">
      <c r="K4592" s="373">
        <v>0.20600567155978355</v>
      </c>
    </row>
    <row r="4593" spans="11:11">
      <c r="K4593" s="373">
        <v>0.24738831555490526</v>
      </c>
    </row>
    <row r="4594" spans="11:11">
      <c r="K4594" s="373">
        <v>0.27280836783889173</v>
      </c>
    </row>
    <row r="4595" spans="11:11">
      <c r="K4595" s="373">
        <v>0.1355966184270252</v>
      </c>
    </row>
    <row r="4596" spans="11:11">
      <c r="K4596" s="373">
        <v>0.16753526679156105</v>
      </c>
    </row>
    <row r="4597" spans="11:11">
      <c r="K4597" s="373">
        <v>8.8772693028765337E-2</v>
      </c>
    </row>
    <row r="4598" spans="11:11">
      <c r="K4598" s="373">
        <v>0.23942688723752337</v>
      </c>
    </row>
    <row r="4599" spans="11:11">
      <c r="K4599" s="373">
        <v>0.10629801020516005</v>
      </c>
    </row>
    <row r="4600" spans="11:11">
      <c r="K4600" s="373">
        <v>0.42182101120248539</v>
      </c>
    </row>
    <row r="4601" spans="11:11">
      <c r="K4601" s="373">
        <v>0.35621977779910097</v>
      </c>
    </row>
    <row r="4602" spans="11:11">
      <c r="K4602" s="373">
        <v>0.37920837312450839</v>
      </c>
    </row>
    <row r="4603" spans="11:11">
      <c r="K4603" s="373">
        <v>0.19627320344312893</v>
      </c>
    </row>
    <row r="4604" spans="11:11">
      <c r="K4604" s="373">
        <v>0.24868710260822291</v>
      </c>
    </row>
    <row r="4605" spans="11:11">
      <c r="K4605" s="373">
        <v>-0.19589730934728999</v>
      </c>
    </row>
    <row r="4606" spans="11:11">
      <c r="K4606" s="373">
        <v>0.15032711785641695</v>
      </c>
    </row>
    <row r="4607" spans="11:11">
      <c r="K4607" s="373">
        <v>0.67989995062100017</v>
      </c>
    </row>
    <row r="4608" spans="11:11">
      <c r="K4608" s="373">
        <v>-7.62678987069495E-2</v>
      </c>
    </row>
    <row r="4609" spans="11:11">
      <c r="K4609" s="373">
        <v>0.37658580381294393</v>
      </c>
    </row>
    <row r="4610" spans="11:11">
      <c r="K4610" s="373">
        <v>0.31751226378295128</v>
      </c>
    </row>
    <row r="4611" spans="11:11">
      <c r="K4611" s="373">
        <v>0.55536730927401701</v>
      </c>
    </row>
    <row r="4612" spans="11:11">
      <c r="K4612" s="373">
        <v>0.5204138855902154</v>
      </c>
    </row>
    <row r="4613" spans="11:11">
      <c r="K4613" s="373">
        <v>0.29869696397859036</v>
      </c>
    </row>
    <row r="4614" spans="11:11">
      <c r="K4614" s="373">
        <v>-0.29353027330634518</v>
      </c>
    </row>
    <row r="4615" spans="11:11">
      <c r="K4615" s="373">
        <v>0.51870816510574058</v>
      </c>
    </row>
    <row r="4616" spans="11:11">
      <c r="K4616" s="373">
        <v>-6.349086743626231E-2</v>
      </c>
    </row>
    <row r="4617" spans="11:11">
      <c r="K4617" s="373">
        <v>4.447464048014238E-2</v>
      </c>
    </row>
    <row r="4618" spans="11:11">
      <c r="K4618" s="373">
        <v>0.34618461198781669</v>
      </c>
    </row>
    <row r="4619" spans="11:11">
      <c r="K4619" s="373">
        <v>0.24023007905160831</v>
      </c>
    </row>
    <row r="4620" spans="11:11">
      <c r="K4620" s="373">
        <v>0.35512065150260486</v>
      </c>
    </row>
    <row r="4621" spans="11:11">
      <c r="K4621" s="373">
        <v>-9.5146815356740744E-2</v>
      </c>
    </row>
    <row r="4622" spans="11:11">
      <c r="K4622" s="373">
        <v>0.49688330744151021</v>
      </c>
    </row>
    <row r="4623" spans="11:11">
      <c r="K4623" s="373">
        <v>0.11885923666398601</v>
      </c>
    </row>
    <row r="4624" spans="11:11">
      <c r="K4624" s="373">
        <v>-2.6994729819954322E-2</v>
      </c>
    </row>
    <row r="4625" spans="11:11">
      <c r="K4625" s="373">
        <v>0.20022677572468717</v>
      </c>
    </row>
    <row r="4626" spans="11:11">
      <c r="K4626" s="373">
        <v>-6.1403132518744741E-3</v>
      </c>
    </row>
    <row r="4627" spans="11:11">
      <c r="K4627" s="373">
        <v>0.3002511995491044</v>
      </c>
    </row>
    <row r="4628" spans="11:11">
      <c r="K4628" s="373">
        <v>-3.6713869823844725E-2</v>
      </c>
    </row>
    <row r="4629" spans="11:11">
      <c r="K4629" s="373">
        <v>0.42444619557766883</v>
      </c>
    </row>
    <row r="4630" spans="11:11">
      <c r="K4630" s="373">
        <v>0.19127549438075975</v>
      </c>
    </row>
    <row r="4631" spans="11:11">
      <c r="K4631" s="373">
        <v>0.15443374665112053</v>
      </c>
    </row>
    <row r="4632" spans="11:11">
      <c r="K4632" s="373">
        <v>0.41689262605402999</v>
      </c>
    </row>
    <row r="4633" spans="11:11">
      <c r="K4633" s="373">
        <v>0.39151692526823267</v>
      </c>
    </row>
    <row r="4634" spans="11:11">
      <c r="K4634" s="373">
        <v>0.37477816751617032</v>
      </c>
    </row>
    <row r="4635" spans="11:11">
      <c r="K4635" s="373">
        <v>0.37683075161997159</v>
      </c>
    </row>
    <row r="4636" spans="11:11">
      <c r="K4636" s="373">
        <v>0.30811199918006382</v>
      </c>
    </row>
    <row r="4637" spans="11:11">
      <c r="K4637" s="373">
        <v>0.30577583262815278</v>
      </c>
    </row>
    <row r="4638" spans="11:11">
      <c r="K4638" s="373">
        <v>0.43832505826526358</v>
      </c>
    </row>
    <row r="4639" spans="11:11">
      <c r="K4639" s="373">
        <v>0.42183664633247253</v>
      </c>
    </row>
    <row r="4640" spans="11:11">
      <c r="K4640" s="373">
        <v>0.18797101324364851</v>
      </c>
    </row>
    <row r="4641" spans="11:11">
      <c r="K4641" s="373">
        <v>0.57121072280426954</v>
      </c>
    </row>
    <row r="4642" spans="11:11">
      <c r="K4642" s="373">
        <v>0.23346190255317056</v>
      </c>
    </row>
    <row r="4643" spans="11:11">
      <c r="K4643" s="373">
        <v>0.11841342897376439</v>
      </c>
    </row>
    <row r="4644" spans="11:11">
      <c r="K4644" s="373">
        <v>0.49726355352776408</v>
      </c>
    </row>
    <row r="4645" spans="11:11">
      <c r="K4645" s="373">
        <v>0.3501400590563255</v>
      </c>
    </row>
    <row r="4646" spans="11:11">
      <c r="K4646" s="373">
        <v>0.66581540659164151</v>
      </c>
    </row>
    <row r="4647" spans="11:11">
      <c r="K4647" s="373">
        <v>0.14750911762147778</v>
      </c>
    </row>
    <row r="4648" spans="11:11">
      <c r="K4648" s="373">
        <v>0.25497784223715692</v>
      </c>
    </row>
    <row r="4649" spans="11:11">
      <c r="K4649" s="373">
        <v>-5.8152555785051407E-2</v>
      </c>
    </row>
    <row r="4650" spans="11:11">
      <c r="K4650" s="373">
        <v>0.18135060471638642</v>
      </c>
    </row>
    <row r="4651" spans="11:11">
      <c r="K4651" s="373">
        <v>0.20985718306934253</v>
      </c>
    </row>
    <row r="4652" spans="11:11">
      <c r="K4652" s="373">
        <v>3.3672071505259638E-3</v>
      </c>
    </row>
    <row r="4653" spans="11:11">
      <c r="K4653" s="373">
        <v>0.18417374372270379</v>
      </c>
    </row>
    <row r="4654" spans="11:11">
      <c r="K4654" s="373">
        <v>4.15940480800292E-3</v>
      </c>
    </row>
    <row r="4655" spans="11:11">
      <c r="K4655" s="373">
        <v>0.22283505737359377</v>
      </c>
    </row>
    <row r="4656" spans="11:11">
      <c r="K4656" s="373">
        <v>0.26784302535300353</v>
      </c>
    </row>
    <row r="4657" spans="11:11">
      <c r="K4657" s="373">
        <v>0.45071831661728945</v>
      </c>
    </row>
    <row r="4658" spans="11:11">
      <c r="K4658" s="373">
        <v>0.40696342622475701</v>
      </c>
    </row>
    <row r="4659" spans="11:11">
      <c r="K4659" s="373">
        <v>0.51479220603257181</v>
      </c>
    </row>
    <row r="4660" spans="11:11">
      <c r="K4660" s="373">
        <v>0.30494693287609786</v>
      </c>
    </row>
    <row r="4661" spans="11:11">
      <c r="K4661" s="373">
        <v>0.21737792589894278</v>
      </c>
    </row>
    <row r="4662" spans="11:11">
      <c r="K4662" s="373">
        <v>0.41256812523288477</v>
      </c>
    </row>
    <row r="4663" spans="11:11">
      <c r="K4663" s="373">
        <v>0.29347704299388244</v>
      </c>
    </row>
    <row r="4664" spans="11:11">
      <c r="K4664" s="373">
        <v>0.22655913159960517</v>
      </c>
    </row>
    <row r="4665" spans="11:11">
      <c r="K4665" s="373">
        <v>-1.8523303383028433E-2</v>
      </c>
    </row>
    <row r="4666" spans="11:11">
      <c r="K4666" s="373">
        <v>0.39211922624642459</v>
      </c>
    </row>
    <row r="4667" spans="11:11">
      <c r="K4667" s="373">
        <v>0.13567751523901772</v>
      </c>
    </row>
    <row r="4668" spans="11:11">
      <c r="K4668" s="373">
        <v>-5.696197183970475E-2</v>
      </c>
    </row>
    <row r="4669" spans="11:11">
      <c r="K4669" s="373">
        <v>0.49005261665836897</v>
      </c>
    </row>
    <row r="4670" spans="11:11">
      <c r="K4670" s="373">
        <v>0.36617664613445444</v>
      </c>
    </row>
    <row r="4671" spans="11:11">
      <c r="K4671" s="373">
        <v>0.59435378862629418</v>
      </c>
    </row>
    <row r="4672" spans="11:11">
      <c r="K4672" s="373">
        <v>0.30910282318325755</v>
      </c>
    </row>
    <row r="4673" spans="11:11">
      <c r="K4673" s="373">
        <v>9.9014196786799458E-2</v>
      </c>
    </row>
    <row r="4674" spans="11:11">
      <c r="K4674" s="373">
        <v>-6.3062662908114353E-2</v>
      </c>
    </row>
    <row r="4675" spans="11:11">
      <c r="K4675" s="373">
        <v>0.2201818222541887</v>
      </c>
    </row>
    <row r="4676" spans="11:11">
      <c r="K4676" s="373">
        <v>0.26376308044335661</v>
      </c>
    </row>
    <row r="4677" spans="11:11">
      <c r="K4677" s="373">
        <v>0.14385761386235507</v>
      </c>
    </row>
    <row r="4678" spans="11:11">
      <c r="K4678" s="373">
        <v>4.7247850712351269E-2</v>
      </c>
    </row>
    <row r="4679" spans="11:11">
      <c r="K4679" s="373">
        <v>0.4033779631451222</v>
      </c>
    </row>
    <row r="4680" spans="11:11">
      <c r="K4680" s="373">
        <v>0.46998183741277777</v>
      </c>
    </row>
    <row r="4681" spans="11:11">
      <c r="K4681" s="373">
        <v>0.1011907002879644</v>
      </c>
    </row>
    <row r="4682" spans="11:11">
      <c r="K4682" s="373">
        <v>0.16909911551142742</v>
      </c>
    </row>
    <row r="4683" spans="11:11">
      <c r="K4683" s="373">
        <v>0.26099869907265738</v>
      </c>
    </row>
    <row r="4684" spans="11:11">
      <c r="K4684" s="373">
        <v>-0.222074119028979</v>
      </c>
    </row>
    <row r="4685" spans="11:11">
      <c r="K4685" s="373">
        <v>0.30055602374445112</v>
      </c>
    </row>
    <row r="4686" spans="11:11">
      <c r="K4686" s="373">
        <v>0.17713950337579365</v>
      </c>
    </row>
    <row r="4687" spans="11:11">
      <c r="K4687" s="373">
        <v>0.19304866255834474</v>
      </c>
    </row>
    <row r="4688" spans="11:11">
      <c r="K4688" s="373">
        <v>0.39811893728673908</v>
      </c>
    </row>
    <row r="4689" spans="11:11">
      <c r="K4689" s="373">
        <v>9.4042369293747319E-2</v>
      </c>
    </row>
    <row r="4690" spans="11:11">
      <c r="K4690" s="373">
        <v>0.35896356856732736</v>
      </c>
    </row>
    <row r="4691" spans="11:11">
      <c r="K4691" s="373">
        <v>0.14186603358079819</v>
      </c>
    </row>
    <row r="4692" spans="11:11">
      <c r="K4692" s="373">
        <v>0.49097563512313891</v>
      </c>
    </row>
    <row r="4693" spans="11:11">
      <c r="K4693" s="373">
        <v>0.14601214665468487</v>
      </c>
    </row>
    <row r="4694" spans="11:11">
      <c r="K4694" s="373">
        <v>0.16614438456311453</v>
      </c>
    </row>
    <row r="4695" spans="11:11">
      <c r="K4695" s="373">
        <v>-1.0279001978066415E-2</v>
      </c>
    </row>
    <row r="4696" spans="11:11">
      <c r="K4696" s="373">
        <v>0.38730633061225306</v>
      </c>
    </row>
    <row r="4697" spans="11:11">
      <c r="K4697" s="373">
        <v>0.29078847324118939</v>
      </c>
    </row>
    <row r="4698" spans="11:11">
      <c r="K4698" s="373">
        <v>0.41443751028088394</v>
      </c>
    </row>
    <row r="4699" spans="11:11">
      <c r="K4699" s="373">
        <v>5.6486853458354691E-2</v>
      </c>
    </row>
    <row r="4700" spans="11:11">
      <c r="K4700" s="373">
        <v>-0.14151691004059042</v>
      </c>
    </row>
    <row r="4701" spans="11:11">
      <c r="K4701" s="373">
        <v>0.2297734778749394</v>
      </c>
    </row>
    <row r="4702" spans="11:11">
      <c r="K4702" s="373">
        <v>0.42490159296614283</v>
      </c>
    </row>
    <row r="4703" spans="11:11">
      <c r="K4703" s="373">
        <v>0.36138994897698717</v>
      </c>
    </row>
    <row r="4704" spans="11:11">
      <c r="K4704" s="373">
        <v>0.41410020881915055</v>
      </c>
    </row>
    <row r="4705" spans="11:11">
      <c r="K4705" s="373">
        <v>0.23236952743870565</v>
      </c>
    </row>
    <row r="4706" spans="11:11">
      <c r="K4706" s="373">
        <v>-3.0496147774900395E-2</v>
      </c>
    </row>
    <row r="4707" spans="11:11">
      <c r="K4707" s="373">
        <v>-2.0761543002890015E-2</v>
      </c>
    </row>
    <row r="4708" spans="11:11">
      <c r="K4708" s="373">
        <v>0.36969666887036223</v>
      </c>
    </row>
    <row r="4709" spans="11:11">
      <c r="K4709" s="373">
        <v>0.28374344409968111</v>
      </c>
    </row>
    <row r="4710" spans="11:11">
      <c r="K4710" s="373">
        <v>0.32348209336271205</v>
      </c>
    </row>
    <row r="4711" spans="11:11">
      <c r="K4711" s="373">
        <v>0.24263237106644442</v>
      </c>
    </row>
    <row r="4712" spans="11:11">
      <c r="K4712" s="373">
        <v>-0.11012330528201419</v>
      </c>
    </row>
    <row r="4713" spans="11:11">
      <c r="K4713" s="373">
        <v>0.46566134680422211</v>
      </c>
    </row>
    <row r="4714" spans="11:11">
      <c r="K4714" s="373">
        <v>0.28707958151096125</v>
      </c>
    </row>
    <row r="4715" spans="11:11">
      <c r="K4715" s="373">
        <v>0.33047555573623422</v>
      </c>
    </row>
    <row r="4716" spans="11:11">
      <c r="K4716" s="373">
        <v>0.26348380514340852</v>
      </c>
    </row>
    <row r="4717" spans="11:11">
      <c r="K4717" s="373">
        <v>0.40848945422903382</v>
      </c>
    </row>
    <row r="4718" spans="11:11">
      <c r="K4718" s="373">
        <v>0.28676085828458309</v>
      </c>
    </row>
    <row r="4719" spans="11:11">
      <c r="K4719" s="373">
        <v>0.19690649410427774</v>
      </c>
    </row>
    <row r="4720" spans="11:11">
      <c r="K4720" s="373">
        <v>0.49307205538967436</v>
      </c>
    </row>
    <row r="4721" spans="11:11">
      <c r="K4721" s="373">
        <v>0.28048614934848715</v>
      </c>
    </row>
    <row r="4722" spans="11:11">
      <c r="K4722" s="373">
        <v>0.28731131174061186</v>
      </c>
    </row>
    <row r="4723" spans="11:11">
      <c r="K4723" s="373">
        <v>0.18188270129119188</v>
      </c>
    </row>
    <row r="4724" spans="11:11">
      <c r="K4724" s="373">
        <v>0.52314930885903066</v>
      </c>
    </row>
    <row r="4725" spans="11:11">
      <c r="K4725" s="373">
        <v>0.25004976861160433</v>
      </c>
    </row>
    <row r="4726" spans="11:11">
      <c r="K4726" s="373">
        <v>0.15001383962915638</v>
      </c>
    </row>
    <row r="4727" spans="11:11">
      <c r="K4727" s="373">
        <v>0.14541204360147519</v>
      </c>
    </row>
    <row r="4728" spans="11:11">
      <c r="K4728" s="373">
        <v>0.20190563952142693</v>
      </c>
    </row>
    <row r="4729" spans="11:11">
      <c r="K4729" s="373">
        <v>0.70884582928270601</v>
      </c>
    </row>
    <row r="4730" spans="11:11">
      <c r="K4730" s="373">
        <v>0.23428515552436768</v>
      </c>
    </row>
    <row r="4731" spans="11:11">
      <c r="K4731" s="373">
        <v>0.3179483724152159</v>
      </c>
    </row>
    <row r="4732" spans="11:11">
      <c r="K4732" s="373">
        <v>0.20209157814002521</v>
      </c>
    </row>
    <row r="4733" spans="11:11">
      <c r="K4733" s="373">
        <v>-8.9839154161450385E-2</v>
      </c>
    </row>
    <row r="4734" spans="11:11">
      <c r="K4734" s="373">
        <v>-3.5945746862444672E-3</v>
      </c>
    </row>
    <row r="4735" spans="11:11">
      <c r="K4735" s="373">
        <v>1.1448150462257223E-2</v>
      </c>
    </row>
    <row r="4736" spans="11:11">
      <c r="K4736" s="373">
        <v>0.28688754990612786</v>
      </c>
    </row>
    <row r="4737" spans="11:11">
      <c r="K4737" s="373">
        <v>0.29728088026628452</v>
      </c>
    </row>
    <row r="4738" spans="11:11">
      <c r="K4738" s="373">
        <v>0.19956453131883278</v>
      </c>
    </row>
    <row r="4739" spans="11:11">
      <c r="K4739" s="373">
        <v>0.39186245943631692</v>
      </c>
    </row>
    <row r="4740" spans="11:11">
      <c r="K4740" s="373">
        <v>0.55716055842719459</v>
      </c>
    </row>
    <row r="4741" spans="11:11">
      <c r="K4741" s="373">
        <v>0.53732105193417024</v>
      </c>
    </row>
    <row r="4742" spans="11:11">
      <c r="K4742" s="373">
        <v>0.23222683297597402</v>
      </c>
    </row>
    <row r="4743" spans="11:11">
      <c r="K4743" s="373">
        <v>6.3109425404135555E-2</v>
      </c>
    </row>
    <row r="4744" spans="11:11">
      <c r="K4744" s="373">
        <v>4.7218628058092182E-2</v>
      </c>
    </row>
    <row r="4745" spans="11:11">
      <c r="K4745" s="373">
        <v>7.2981454261404677E-2</v>
      </c>
    </row>
    <row r="4746" spans="11:11">
      <c r="K4746" s="373">
        <v>-8.1113470890424977E-2</v>
      </c>
    </row>
    <row r="4747" spans="11:11">
      <c r="K4747" s="373">
        <v>0.3473294659756645</v>
      </c>
    </row>
    <row r="4748" spans="11:11">
      <c r="K4748" s="373">
        <v>0.53092350907422747</v>
      </c>
    </row>
    <row r="4749" spans="11:11">
      <c r="K4749" s="373">
        <v>0.30940274307045201</v>
      </c>
    </row>
    <row r="4750" spans="11:11">
      <c r="K4750" s="373">
        <v>0.25429417754659078</v>
      </c>
    </row>
    <row r="4751" spans="11:11">
      <c r="K4751" s="373">
        <v>-0.10030978223758624</v>
      </c>
    </row>
    <row r="4752" spans="11:11">
      <c r="K4752" s="373">
        <v>0.500965241852662</v>
      </c>
    </row>
    <row r="4753" spans="11:11">
      <c r="K4753" s="373">
        <v>0.29418344057952828</v>
      </c>
    </row>
    <row r="4754" spans="11:11">
      <c r="K4754" s="373">
        <v>0.47574859283153947</v>
      </c>
    </row>
    <row r="4755" spans="11:11">
      <c r="K4755" s="373">
        <v>-0.10912069544169345</v>
      </c>
    </row>
    <row r="4756" spans="11:11">
      <c r="K4756" s="373">
        <v>0.14733571971928616</v>
      </c>
    </row>
    <row r="4757" spans="11:11">
      <c r="K4757" s="373">
        <v>0.15868674537826766</v>
      </c>
    </row>
    <row r="4758" spans="11:11">
      <c r="K4758" s="373">
        <v>8.1397633876807873E-2</v>
      </c>
    </row>
    <row r="4759" spans="11:11">
      <c r="K4759" s="373">
        <v>0.46534894510405511</v>
      </c>
    </row>
    <row r="4760" spans="11:11">
      <c r="K4760" s="373">
        <v>0.40458614481181709</v>
      </c>
    </row>
    <row r="4761" spans="11:11">
      <c r="K4761" s="373">
        <v>-3.5676883029478468E-4</v>
      </c>
    </row>
    <row r="4762" spans="11:11">
      <c r="K4762" s="373">
        <v>0.20411268446669095</v>
      </c>
    </row>
    <row r="4763" spans="11:11">
      <c r="K4763" s="373">
        <v>5.545669554392596E-2</v>
      </c>
    </row>
    <row r="4764" spans="11:11">
      <c r="K4764" s="373">
        <v>-5.0143883598472661E-2</v>
      </c>
    </row>
    <row r="4765" spans="11:11">
      <c r="K4765" s="373">
        <v>0.42634507300410029</v>
      </c>
    </row>
    <row r="4766" spans="11:11">
      <c r="K4766" s="373">
        <v>0.34406675661076314</v>
      </c>
    </row>
    <row r="4767" spans="11:11">
      <c r="K4767" s="373">
        <v>0.3906607418152499</v>
      </c>
    </row>
    <row r="4768" spans="11:11">
      <c r="K4768" s="373">
        <v>9.2581894519905283E-2</v>
      </c>
    </row>
    <row r="4769" spans="11:11">
      <c r="K4769" s="373">
        <v>2.7933442514711748E-2</v>
      </c>
    </row>
    <row r="4770" spans="11:11">
      <c r="K4770" s="373">
        <v>-0.15088580996218004</v>
      </c>
    </row>
    <row r="4771" spans="11:11">
      <c r="K4771" s="373">
        <v>0.48230375637587275</v>
      </c>
    </row>
    <row r="4772" spans="11:11">
      <c r="K4772" s="373">
        <v>5.5278657194084646E-2</v>
      </c>
    </row>
    <row r="4773" spans="11:11">
      <c r="K4773" s="373">
        <v>8.1073016711975976E-2</v>
      </c>
    </row>
    <row r="4774" spans="11:11">
      <c r="K4774" s="373">
        <v>7.3546238155583588E-2</v>
      </c>
    </row>
    <row r="4775" spans="11:11">
      <c r="K4775" s="373">
        <v>0.29672561105017481</v>
      </c>
    </row>
    <row r="4776" spans="11:11">
      <c r="K4776" s="373">
        <v>0.37612736156890558</v>
      </c>
    </row>
    <row r="4777" spans="11:11">
      <c r="K4777" s="373">
        <v>0.22768788920553273</v>
      </c>
    </row>
    <row r="4778" spans="11:11">
      <c r="K4778" s="373">
        <v>3.6455003337049652E-2</v>
      </c>
    </row>
    <row r="4779" spans="11:11">
      <c r="K4779" s="373">
        <v>0.11824012738821565</v>
      </c>
    </row>
    <row r="4780" spans="11:11">
      <c r="K4780" s="373">
        <v>0.42552979789582368</v>
      </c>
    </row>
    <row r="4781" spans="11:11">
      <c r="K4781" s="373">
        <v>2.5411135391849804E-2</v>
      </c>
    </row>
    <row r="4782" spans="11:11">
      <c r="K4782" s="373">
        <v>0.30083698966877148</v>
      </c>
    </row>
    <row r="4783" spans="11:11">
      <c r="K4783" s="373">
        <v>0.36325324497247369</v>
      </c>
    </row>
    <row r="4784" spans="11:11">
      <c r="K4784" s="373">
        <v>0.5365073284410411</v>
      </c>
    </row>
    <row r="4785" spans="11:11">
      <c r="K4785" s="373">
        <v>0.38353563429671222</v>
      </c>
    </row>
    <row r="4786" spans="11:11">
      <c r="K4786" s="373">
        <v>0.51844383801742167</v>
      </c>
    </row>
    <row r="4787" spans="11:11">
      <c r="K4787" s="373">
        <v>0.38297249624424601</v>
      </c>
    </row>
    <row r="4788" spans="11:11">
      <c r="K4788" s="373">
        <v>-0.10705259790079269</v>
      </c>
    </row>
    <row r="4789" spans="11:11">
      <c r="K4789" s="373">
        <v>0.1999639914211957</v>
      </c>
    </row>
    <row r="4790" spans="11:11">
      <c r="K4790" s="373">
        <v>0.14610038621688903</v>
      </c>
    </row>
    <row r="4791" spans="11:11">
      <c r="K4791" s="373">
        <v>0.53159790898960813</v>
      </c>
    </row>
    <row r="4792" spans="11:11">
      <c r="K4792" s="373">
        <v>0.3672838036699253</v>
      </c>
    </row>
    <row r="4793" spans="11:11">
      <c r="K4793" s="373">
        <v>1.8120447852628896E-2</v>
      </c>
    </row>
    <row r="4794" spans="11:11">
      <c r="K4794" s="373">
        <v>0.51889604559085312</v>
      </c>
    </row>
    <row r="4795" spans="11:11">
      <c r="K4795" s="373">
        <v>0.13174951636582066</v>
      </c>
    </row>
    <row r="4796" spans="11:11">
      <c r="K4796" s="373">
        <v>0.26877300793707293</v>
      </c>
    </row>
    <row r="4797" spans="11:11">
      <c r="K4797" s="373">
        <v>0.49483424111849872</v>
      </c>
    </row>
    <row r="4798" spans="11:11">
      <c r="K4798" s="373">
        <v>0.22902326926306871</v>
      </c>
    </row>
    <row r="4799" spans="11:11">
      <c r="K4799" s="373">
        <v>2.3831937378528512E-2</v>
      </c>
    </row>
    <row r="4800" spans="11:11">
      <c r="K4800" s="373">
        <v>0.11228651057128447</v>
      </c>
    </row>
    <row r="4801" spans="11:11">
      <c r="K4801" s="373">
        <v>0.39865972287772511</v>
      </c>
    </row>
    <row r="4802" spans="11:11">
      <c r="K4802" s="373">
        <v>0.52126018438596655</v>
      </c>
    </row>
    <row r="4803" spans="11:11">
      <c r="K4803" s="373">
        <v>0.11459323918562059</v>
      </c>
    </row>
    <row r="4804" spans="11:11">
      <c r="K4804" s="373">
        <v>-8.8250813504175629E-2</v>
      </c>
    </row>
    <row r="4805" spans="11:11">
      <c r="K4805" s="373">
        <v>-9.8998600504252465E-2</v>
      </c>
    </row>
    <row r="4806" spans="11:11">
      <c r="K4806" s="373">
        <v>0.12772712997786861</v>
      </c>
    </row>
    <row r="4807" spans="11:11">
      <c r="K4807" s="373">
        <v>1.3918173034832337E-2</v>
      </c>
    </row>
    <row r="4808" spans="11:11">
      <c r="K4808" s="373">
        <v>0.21164747907231196</v>
      </c>
    </row>
    <row r="4809" spans="11:11">
      <c r="K4809" s="373">
        <v>0.1464658373126313</v>
      </c>
    </row>
    <row r="4810" spans="11:11">
      <c r="K4810" s="373">
        <v>0.21388950872220924</v>
      </c>
    </row>
    <row r="4811" spans="11:11">
      <c r="K4811" s="373">
        <v>8.7678761410823869E-2</v>
      </c>
    </row>
    <row r="4812" spans="11:11">
      <c r="K4812" s="373">
        <v>5.7721314096413012E-2</v>
      </c>
    </row>
    <row r="4813" spans="11:11">
      <c r="K4813" s="373">
        <v>-8.871926960199783E-2</v>
      </c>
    </row>
    <row r="4814" spans="11:11">
      <c r="K4814" s="373">
        <v>0.26199148672776218</v>
      </c>
    </row>
    <row r="4815" spans="11:11">
      <c r="K4815" s="373">
        <v>0.23014582943682438</v>
      </c>
    </row>
    <row r="4816" spans="11:11">
      <c r="K4816" s="373">
        <v>0.34555095159876092</v>
      </c>
    </row>
    <row r="4817" spans="11:11">
      <c r="K4817" s="373">
        <v>0.23705745189028904</v>
      </c>
    </row>
    <row r="4818" spans="11:11">
      <c r="K4818" s="373">
        <v>0.19189262658090045</v>
      </c>
    </row>
    <row r="4819" spans="11:11">
      <c r="K4819" s="373">
        <v>0.39293489659944125</v>
      </c>
    </row>
    <row r="4820" spans="11:11">
      <c r="K4820" s="373">
        <v>-1.0531055584769411E-2</v>
      </c>
    </row>
    <row r="4821" spans="11:11">
      <c r="K4821" s="373">
        <v>-5.1383057010332855E-2</v>
      </c>
    </row>
    <row r="4822" spans="11:11">
      <c r="K4822" s="373">
        <v>0.4701023742475845</v>
      </c>
    </row>
    <row r="4823" spans="11:11">
      <c r="K4823" s="373">
        <v>0.20082984485377398</v>
      </c>
    </row>
    <row r="4824" spans="11:11">
      <c r="K4824" s="373">
        <v>0.44859757318486637</v>
      </c>
    </row>
    <row r="4825" spans="11:11">
      <c r="K4825" s="373">
        <v>0.13037001814112381</v>
      </c>
    </row>
    <row r="4826" spans="11:11">
      <c r="K4826" s="373">
        <v>0.45846935690511215</v>
      </c>
    </row>
    <row r="4827" spans="11:11">
      <c r="K4827" s="373">
        <v>7.7129924022489194E-2</v>
      </c>
    </row>
    <row r="4828" spans="11:11">
      <c r="K4828" s="373">
        <v>0.33901948909579316</v>
      </c>
    </row>
    <row r="4829" spans="11:11">
      <c r="K4829" s="373">
        <v>0.20434504001072962</v>
      </c>
    </row>
    <row r="4830" spans="11:11">
      <c r="K4830" s="373">
        <v>0.29282070460945842</v>
      </c>
    </row>
    <row r="4831" spans="11:11">
      <c r="K4831" s="373">
        <v>-0.18864666755191495</v>
      </c>
    </row>
    <row r="4832" spans="11:11">
      <c r="K4832" s="373">
        <v>0.23119228809319314</v>
      </c>
    </row>
    <row r="4833" spans="11:11">
      <c r="K4833" s="373">
        <v>-1.7305958694859291E-2</v>
      </c>
    </row>
    <row r="4834" spans="11:11">
      <c r="K4834" s="373">
        <v>-0.30360168093829432</v>
      </c>
    </row>
    <row r="4835" spans="11:11">
      <c r="K4835" s="373">
        <v>0.15824212915953018</v>
      </c>
    </row>
    <row r="4836" spans="11:11">
      <c r="K4836" s="373">
        <v>2.0384264040424815E-2</v>
      </c>
    </row>
    <row r="4837" spans="11:11">
      <c r="K4837" s="373">
        <v>-0.11617960906932934</v>
      </c>
    </row>
    <row r="4838" spans="11:11">
      <c r="K4838" s="373">
        <v>0.12859514863412613</v>
      </c>
    </row>
    <row r="4839" spans="11:11">
      <c r="K4839" s="373">
        <v>0.32481026866093776</v>
      </c>
    </row>
    <row r="4840" spans="11:11">
      <c r="K4840" s="373">
        <v>0.50207771241759036</v>
      </c>
    </row>
    <row r="4841" spans="11:11">
      <c r="K4841" s="373">
        <v>0.22960322968074109</v>
      </c>
    </row>
    <row r="4842" spans="11:11">
      <c r="K4842" s="373">
        <v>0.23819316843251959</v>
      </c>
    </row>
    <row r="4843" spans="11:11">
      <c r="K4843" s="373">
        <v>-0.11690060962812909</v>
      </c>
    </row>
    <row r="4844" spans="11:11">
      <c r="K4844" s="373">
        <v>0.17451469481737525</v>
      </c>
    </row>
    <row r="4845" spans="11:11">
      <c r="K4845" s="373">
        <v>0.24114461995763503</v>
      </c>
    </row>
    <row r="4846" spans="11:11">
      <c r="K4846" s="373">
        <v>0.36793821401363269</v>
      </c>
    </row>
    <row r="4847" spans="11:11">
      <c r="K4847" s="373">
        <v>-4.7868939307966762E-3</v>
      </c>
    </row>
    <row r="4848" spans="11:11">
      <c r="K4848" s="373">
        <v>0.21907943861065893</v>
      </c>
    </row>
    <row r="4849" spans="11:11">
      <c r="K4849" s="373">
        <v>0.23263345391335988</v>
      </c>
    </row>
    <row r="4850" spans="11:11">
      <c r="K4850" s="373">
        <v>0.32347874417665157</v>
      </c>
    </row>
    <row r="4851" spans="11:11">
      <c r="K4851" s="373">
        <v>0.3579055416800736</v>
      </c>
    </row>
    <row r="4852" spans="11:11">
      <c r="K4852" s="373">
        <v>0.52837129163140384</v>
      </c>
    </row>
    <row r="4853" spans="11:11">
      <c r="K4853" s="373">
        <v>0.37707889107227754</v>
      </c>
    </row>
    <row r="4854" spans="11:11">
      <c r="K4854" s="373">
        <v>0.51803694140916101</v>
      </c>
    </row>
    <row r="4855" spans="11:11">
      <c r="K4855" s="373">
        <v>0.41309842943132935</v>
      </c>
    </row>
    <row r="4856" spans="11:11">
      <c r="K4856" s="373">
        <v>-0.11661019168731468</v>
      </c>
    </row>
    <row r="4857" spans="11:11">
      <c r="K4857" s="373">
        <v>-0.11774322924117087</v>
      </c>
    </row>
    <row r="4858" spans="11:11">
      <c r="K4858" s="373">
        <v>-6.3066392000460825E-2</v>
      </c>
    </row>
    <row r="4859" spans="11:11">
      <c r="K4859" s="373">
        <v>0.11833154942253188</v>
      </c>
    </row>
    <row r="4860" spans="11:11">
      <c r="K4860" s="373">
        <v>-0.15323730610485897</v>
      </c>
    </row>
    <row r="4861" spans="11:11">
      <c r="K4861" s="373">
        <v>0.19265249885021452</v>
      </c>
    </row>
    <row r="4862" spans="11:11">
      <c r="K4862" s="373">
        <v>0.50315005138843438</v>
      </c>
    </row>
    <row r="4863" spans="11:11">
      <c r="K4863" s="373">
        <v>0.75096482872540316</v>
      </c>
    </row>
    <row r="4864" spans="11:11">
      <c r="K4864" s="373">
        <v>0.13079047002101651</v>
      </c>
    </row>
    <row r="4865" spans="11:11">
      <c r="K4865" s="373">
        <v>0.45732870917005219</v>
      </c>
    </row>
    <row r="4866" spans="11:11">
      <c r="K4866" s="373">
        <v>0.10427073944868348</v>
      </c>
    </row>
    <row r="4867" spans="11:11">
      <c r="K4867" s="373">
        <v>0.26783499533712574</v>
      </c>
    </row>
    <row r="4868" spans="11:11">
      <c r="K4868" s="373">
        <v>0.39882506954968355</v>
      </c>
    </row>
    <row r="4869" spans="11:11">
      <c r="K4869" s="373">
        <v>0.27751581951475779</v>
      </c>
    </row>
    <row r="4870" spans="11:11">
      <c r="K4870" s="373">
        <v>0.4334779965054012</v>
      </c>
    </row>
    <row r="4871" spans="11:11">
      <c r="K4871" s="373">
        <v>0.53688117180888595</v>
      </c>
    </row>
    <row r="4872" spans="11:11">
      <c r="K4872" s="373">
        <v>8.8721814485070327E-2</v>
      </c>
    </row>
    <row r="4873" spans="11:11">
      <c r="K4873" s="373">
        <v>0.61177269403747592</v>
      </c>
    </row>
    <row r="4874" spans="11:11">
      <c r="K4874" s="373">
        <v>0.13322342687138367</v>
      </c>
    </row>
    <row r="4875" spans="11:11">
      <c r="K4875" s="373">
        <v>0.20460011704251158</v>
      </c>
    </row>
    <row r="4876" spans="11:11">
      <c r="K4876" s="373">
        <v>0.21984235898657145</v>
      </c>
    </row>
    <row r="4877" spans="11:11">
      <c r="K4877" s="373">
        <v>0.11656902795983348</v>
      </c>
    </row>
    <row r="4878" spans="11:11">
      <c r="K4878" s="373">
        <v>0.2091920294150158</v>
      </c>
    </row>
    <row r="4879" spans="11:11">
      <c r="K4879" s="373">
        <v>0.28753781330844075</v>
      </c>
    </row>
    <row r="4880" spans="11:11">
      <c r="K4880" s="373">
        <v>8.9137885380770943E-2</v>
      </c>
    </row>
    <row r="4881" spans="11:11">
      <c r="K4881" s="373">
        <v>-9.8689346892660845E-2</v>
      </c>
    </row>
    <row r="4882" spans="11:11">
      <c r="K4882" s="373">
        <v>0.20318514865301673</v>
      </c>
    </row>
    <row r="4883" spans="11:11">
      <c r="K4883" s="373">
        <v>0.22481770204271823</v>
      </c>
    </row>
    <row r="4884" spans="11:11">
      <c r="K4884" s="373">
        <v>0.34389213190680623</v>
      </c>
    </row>
    <row r="4885" spans="11:11">
      <c r="K4885" s="373">
        <v>0.16155150931788431</v>
      </c>
    </row>
    <row r="4886" spans="11:11">
      <c r="K4886" s="373">
        <v>0.12912933883965416</v>
      </c>
    </row>
    <row r="4887" spans="11:11">
      <c r="K4887" s="373">
        <v>0.34148330063722176</v>
      </c>
    </row>
    <row r="4888" spans="11:11">
      <c r="K4888" s="373">
        <v>-2.8787840289684175E-2</v>
      </c>
    </row>
    <row r="4889" spans="11:11">
      <c r="K4889" s="373">
        <v>0.34014257177214535</v>
      </c>
    </row>
    <row r="4890" spans="11:11">
      <c r="K4890" s="373">
        <v>0.16889666082309263</v>
      </c>
    </row>
    <row r="4891" spans="11:11">
      <c r="K4891" s="373">
        <v>0.37776601690023726</v>
      </c>
    </row>
    <row r="4892" spans="11:11">
      <c r="K4892" s="373">
        <v>0.49689628521656037</v>
      </c>
    </row>
    <row r="4893" spans="11:11">
      <c r="K4893" s="373">
        <v>0.15968385011108088</v>
      </c>
    </row>
    <row r="4894" spans="11:11">
      <c r="K4894" s="373">
        <v>0.38140324944991488</v>
      </c>
    </row>
    <row r="4895" spans="11:11">
      <c r="K4895" s="373">
        <v>7.3175053609912277E-2</v>
      </c>
    </row>
    <row r="4896" spans="11:11">
      <c r="K4896" s="373">
        <v>0.33367987367618723</v>
      </c>
    </row>
    <row r="4897" spans="11:11">
      <c r="K4897" s="373">
        <v>0.19978129488640306</v>
      </c>
    </row>
    <row r="4898" spans="11:11">
      <c r="K4898" s="373">
        <v>0.37448057622208641</v>
      </c>
    </row>
    <row r="4899" spans="11:11">
      <c r="K4899" s="373">
        <v>0.55424744437030737</v>
      </c>
    </row>
    <row r="4900" spans="11:11">
      <c r="K4900" s="373">
        <v>0.14332678787532305</v>
      </c>
    </row>
    <row r="4901" spans="11:11">
      <c r="K4901" s="373">
        <v>0.25681391590063885</v>
      </c>
    </row>
    <row r="4902" spans="11:11">
      <c r="K4902" s="373">
        <v>0.35847972539451423</v>
      </c>
    </row>
    <row r="4903" spans="11:11">
      <c r="K4903" s="373">
        <v>0.19639639818003429</v>
      </c>
    </row>
    <row r="4904" spans="11:11">
      <c r="K4904" s="373">
        <v>0.23145140887013582</v>
      </c>
    </row>
    <row r="4905" spans="11:11">
      <c r="K4905" s="373">
        <v>0.33673529186566542</v>
      </c>
    </row>
    <row r="4906" spans="11:11">
      <c r="K4906" s="373">
        <v>0.27322920484147262</v>
      </c>
    </row>
    <row r="4907" spans="11:11">
      <c r="K4907" s="373">
        <v>0.37519126879019682</v>
      </c>
    </row>
    <row r="4908" spans="11:11">
      <c r="K4908" s="373">
        <v>0.39233326337785046</v>
      </c>
    </row>
    <row r="4909" spans="11:11">
      <c r="K4909" s="373">
        <v>0.22148450536598241</v>
      </c>
    </row>
    <row r="4910" spans="11:11">
      <c r="K4910" s="373">
        <v>0.67715580661729047</v>
      </c>
    </row>
    <row r="4911" spans="11:11">
      <c r="K4911" s="373">
        <v>0.11792021527464613</v>
      </c>
    </row>
    <row r="4912" spans="11:11">
      <c r="K4912" s="373">
        <v>0.34607082085677066</v>
      </c>
    </row>
    <row r="4913" spans="11:11">
      <c r="K4913" s="373">
        <v>0.41436941451019571</v>
      </c>
    </row>
    <row r="4914" spans="11:11">
      <c r="K4914" s="373">
        <v>0.11923672664881813</v>
      </c>
    </row>
    <row r="4915" spans="11:11">
      <c r="K4915" s="373">
        <v>0.13874498051471273</v>
      </c>
    </row>
    <row r="4916" spans="11:11">
      <c r="K4916" s="373">
        <v>0.45583818305604162</v>
      </c>
    </row>
    <row r="4917" spans="11:11">
      <c r="K4917" s="373">
        <v>9.0183497018044401E-2</v>
      </c>
    </row>
    <row r="4918" spans="11:11">
      <c r="K4918" s="373">
        <v>-6.8752458619034007E-2</v>
      </c>
    </row>
    <row r="4919" spans="11:11">
      <c r="K4919" s="373">
        <v>0.36557581117355609</v>
      </c>
    </row>
    <row r="4920" spans="11:11">
      <c r="K4920" s="373">
        <v>8.4228494068252502E-3</v>
      </c>
    </row>
    <row r="4921" spans="11:11">
      <c r="K4921" s="373">
        <v>6.1475173909060432E-2</v>
      </c>
    </row>
    <row r="4922" spans="11:11">
      <c r="K4922" s="373">
        <v>6.0231120480307432E-2</v>
      </c>
    </row>
    <row r="4923" spans="11:11">
      <c r="K4923" s="373">
        <v>0.60980097649031451</v>
      </c>
    </row>
    <row r="4924" spans="11:11">
      <c r="K4924" s="373">
        <v>0.17353631760388555</v>
      </c>
    </row>
    <row r="4925" spans="11:11">
      <c r="K4925" s="373">
        <v>0.34372684604860204</v>
      </c>
    </row>
    <row r="4926" spans="11:11">
      <c r="K4926" s="373">
        <v>0.29378439901958719</v>
      </c>
    </row>
    <row r="4927" spans="11:11">
      <c r="K4927" s="373">
        <v>0.38151006328116188</v>
      </c>
    </row>
    <row r="4928" spans="11:11">
      <c r="K4928" s="373">
        <v>0.42401770204338218</v>
      </c>
    </row>
    <row r="4929" spans="11:11">
      <c r="K4929" s="373">
        <v>0.15627853796025182</v>
      </c>
    </row>
    <row r="4930" spans="11:11">
      <c r="K4930" s="373">
        <v>5.6219598203969046E-2</v>
      </c>
    </row>
    <row r="4931" spans="11:11">
      <c r="K4931" s="373">
        <v>0.24256562844400653</v>
      </c>
    </row>
    <row r="4932" spans="11:11">
      <c r="K4932" s="373">
        <v>0.13633173729636217</v>
      </c>
    </row>
    <row r="4933" spans="11:11">
      <c r="K4933" s="373">
        <v>0.40425935584517103</v>
      </c>
    </row>
    <row r="4934" spans="11:11">
      <c r="K4934" s="373">
        <v>0.51219877526906199</v>
      </c>
    </row>
    <row r="4935" spans="11:11">
      <c r="K4935" s="373">
        <v>0.17601911386323321</v>
      </c>
    </row>
    <row r="4936" spans="11:11">
      <c r="K4936" s="373">
        <v>0.44767152181245429</v>
      </c>
    </row>
    <row r="4937" spans="11:11">
      <c r="K4937" s="373">
        <v>4.5810016024031119E-2</v>
      </c>
    </row>
    <row r="4938" spans="11:11">
      <c r="K4938" s="373">
        <v>0.30129209910191945</v>
      </c>
    </row>
    <row r="4939" spans="11:11">
      <c r="K4939" s="373">
        <v>0.45001510312790072</v>
      </c>
    </row>
    <row r="4940" spans="11:11">
      <c r="K4940" s="373">
        <v>0.12803678443578548</v>
      </c>
    </row>
    <row r="4941" spans="11:11">
      <c r="K4941" s="373">
        <v>0.19620073408362271</v>
      </c>
    </row>
    <row r="4942" spans="11:11">
      <c r="K4942" s="373">
        <v>0.40034220941892107</v>
      </c>
    </row>
    <row r="4943" spans="11:11">
      <c r="K4943" s="373">
        <v>0.36445608789992834</v>
      </c>
    </row>
    <row r="4944" spans="11:11">
      <c r="K4944" s="373">
        <v>-0.16410736008135518</v>
      </c>
    </row>
    <row r="4945" spans="11:11">
      <c r="K4945" s="373">
        <v>0.27084713310413422</v>
      </c>
    </row>
    <row r="4946" spans="11:11">
      <c r="K4946" s="373">
        <v>0.47319601788807186</v>
      </c>
    </row>
    <row r="4947" spans="11:11">
      <c r="K4947" s="373">
        <v>-9.715076379759835E-2</v>
      </c>
    </row>
    <row r="4948" spans="11:11">
      <c r="K4948" s="373">
        <v>0.26215283517492116</v>
      </c>
    </row>
    <row r="4949" spans="11:11">
      <c r="K4949" s="373">
        <v>7.3376076151461023E-2</v>
      </c>
    </row>
    <row r="4950" spans="11:11">
      <c r="K4950" s="373">
        <v>-7.8449868786876431E-2</v>
      </c>
    </row>
    <row r="4951" spans="11:11">
      <c r="K4951" s="373">
        <v>3.1588676963382856E-2</v>
      </c>
    </row>
    <row r="4952" spans="11:11">
      <c r="K4952" s="373">
        <v>-6.798276410097015E-2</v>
      </c>
    </row>
    <row r="4953" spans="11:11">
      <c r="K4953" s="373">
        <v>3.2599802067188266E-2</v>
      </c>
    </row>
    <row r="4954" spans="11:11">
      <c r="K4954" s="373">
        <v>0.32263606618471075</v>
      </c>
    </row>
    <row r="4955" spans="11:11">
      <c r="K4955" s="373">
        <v>0.30584018439384586</v>
      </c>
    </row>
    <row r="4956" spans="11:11">
      <c r="K4956" s="373">
        <v>-0.11964440964070855</v>
      </c>
    </row>
    <row r="4957" spans="11:11">
      <c r="K4957" s="373">
        <v>0.43574609171682965</v>
      </c>
    </row>
    <row r="4958" spans="11:11">
      <c r="K4958" s="373">
        <v>0.18083234202840681</v>
      </c>
    </row>
    <row r="4959" spans="11:11">
      <c r="K4959" s="373">
        <v>-0.12368919387419341</v>
      </c>
    </row>
    <row r="4960" spans="11:11">
      <c r="K4960" s="373">
        <v>0.56190396943195209</v>
      </c>
    </row>
    <row r="4961" spans="11:11">
      <c r="K4961" s="373">
        <v>0.29553590710856148</v>
      </c>
    </row>
    <row r="4962" spans="11:11">
      <c r="K4962" s="373">
        <v>0.11622036184022266</v>
      </c>
    </row>
    <row r="4963" spans="11:11">
      <c r="K4963" s="373">
        <v>0.20173688576179871</v>
      </c>
    </row>
    <row r="4964" spans="11:11">
      <c r="K4964" s="373">
        <v>0.20495123914624003</v>
      </c>
    </row>
    <row r="4965" spans="11:11">
      <c r="K4965" s="373">
        <v>0.36556042969271174</v>
      </c>
    </row>
    <row r="4966" spans="11:11">
      <c r="K4966" s="373">
        <v>1.7940278493251416E-3</v>
      </c>
    </row>
    <row r="4967" spans="11:11">
      <c r="K4967" s="373">
        <v>0.18412172797510262</v>
      </c>
    </row>
    <row r="4968" spans="11:11">
      <c r="K4968" s="373">
        <v>0.28149904371552226</v>
      </c>
    </row>
    <row r="4969" spans="11:11">
      <c r="K4969" s="373">
        <v>0.4488142896097107</v>
      </c>
    </row>
    <row r="4970" spans="11:11">
      <c r="K4970" s="373">
        <v>2.544301256062842E-2</v>
      </c>
    </row>
    <row r="4971" spans="11:11">
      <c r="K4971" s="373">
        <v>0.15159912087953109</v>
      </c>
    </row>
    <row r="4972" spans="11:11">
      <c r="K4972" s="373">
        <v>-0.19654510903081546</v>
      </c>
    </row>
    <row r="4973" spans="11:11">
      <c r="K4973" s="373">
        <v>0.20210157141012575</v>
      </c>
    </row>
    <row r="4974" spans="11:11">
      <c r="K4974" s="373">
        <v>0.24588545908406712</v>
      </c>
    </row>
    <row r="4975" spans="11:11">
      <c r="K4975" s="373">
        <v>0.36750195367767735</v>
      </c>
    </row>
    <row r="4976" spans="11:11">
      <c r="K4976" s="373">
        <v>0.50754132826759912</v>
      </c>
    </row>
    <row r="4977" spans="11:11">
      <c r="K4977" s="373">
        <v>1.4721280554594651E-2</v>
      </c>
    </row>
    <row r="4978" spans="11:11">
      <c r="K4978" s="373">
        <v>-9.8725170485088887E-3</v>
      </c>
    </row>
    <row r="4979" spans="11:11">
      <c r="K4979" s="373">
        <v>0.57233363857529107</v>
      </c>
    </row>
    <row r="4980" spans="11:11">
      <c r="K4980" s="373">
        <v>0.49528893662134266</v>
      </c>
    </row>
    <row r="4981" spans="11:11">
      <c r="K4981" s="373">
        <v>0.6907747255778065</v>
      </c>
    </row>
    <row r="4982" spans="11:11">
      <c r="K4982" s="373">
        <v>0.51547380386536523</v>
      </c>
    </row>
    <row r="4983" spans="11:11">
      <c r="K4983" s="373">
        <v>0.58635755610554985</v>
      </c>
    </row>
    <row r="4984" spans="11:11">
      <c r="K4984" s="373">
        <v>0.29416358762795647</v>
      </c>
    </row>
    <row r="4985" spans="11:11">
      <c r="K4985" s="373">
        <v>7.3962596117183477E-2</v>
      </c>
    </row>
    <row r="4986" spans="11:11">
      <c r="K4986" s="373">
        <v>0.27989576798836491</v>
      </c>
    </row>
    <row r="4987" spans="11:11">
      <c r="K4987" s="373">
        <v>1.739426548207712E-2</v>
      </c>
    </row>
    <row r="4988" spans="11:11">
      <c r="K4988" s="373">
        <v>0.17030366336634506</v>
      </c>
    </row>
    <row r="4989" spans="11:11">
      <c r="K4989" s="373">
        <v>0.46017104229292571</v>
      </c>
    </row>
    <row r="4990" spans="11:11">
      <c r="K4990" s="373">
        <v>0.25640423126848155</v>
      </c>
    </row>
    <row r="4991" spans="11:11">
      <c r="K4991" s="373">
        <v>0.13282855877466981</v>
      </c>
    </row>
    <row r="4992" spans="11:11">
      <c r="K4992" s="373">
        <v>7.2745341665416019E-2</v>
      </c>
    </row>
    <row r="4993" spans="11:11">
      <c r="K4993" s="373">
        <v>2.4989846216066258E-2</v>
      </c>
    </row>
    <row r="4994" spans="11:11">
      <c r="K4994" s="373">
        <v>0.194057034371244</v>
      </c>
    </row>
    <row r="4995" spans="11:11">
      <c r="K4995" s="373">
        <v>0.53732180637125659</v>
      </c>
    </row>
    <row r="4996" spans="11:11">
      <c r="K4996" s="373">
        <v>-4.6616632688860404E-2</v>
      </c>
    </row>
    <row r="4997" spans="11:11">
      <c r="K4997" s="373">
        <v>0.17146400210641688</v>
      </c>
    </row>
    <row r="4998" spans="11:11">
      <c r="K4998" s="373">
        <v>0.60159270891688044</v>
      </c>
    </row>
    <row r="4999" spans="11:11">
      <c r="K4999" s="373">
        <v>0.19658498496187371</v>
      </c>
    </row>
    <row r="5000" spans="11:11">
      <c r="K5000" s="373">
        <v>0.28383354717727705</v>
      </c>
    </row>
    <row r="5001" spans="11:11">
      <c r="K5001" s="373">
        <v>0.42882405386367961</v>
      </c>
    </row>
    <row r="5002" spans="11:11">
      <c r="K5002" s="373">
        <v>0.13064469362552433</v>
      </c>
    </row>
    <row r="5003" spans="11:11">
      <c r="K5003" s="373">
        <v>0.31927045750868976</v>
      </c>
    </row>
    <row r="5004" spans="11:11">
      <c r="K5004" s="373">
        <v>0.68957734744266119</v>
      </c>
    </row>
    <row r="5005" spans="11:11">
      <c r="K5005" s="373">
        <v>0.20606875784950929</v>
      </c>
    </row>
    <row r="5006" spans="11:11">
      <c r="K5006" s="373">
        <v>0.36450979345224899</v>
      </c>
    </row>
    <row r="5007" spans="11:11">
      <c r="K5007" s="373">
        <v>0.29931864356160331</v>
      </c>
    </row>
    <row r="5008" spans="11:11">
      <c r="K5008" s="373">
        <v>0.26522508305987169</v>
      </c>
    </row>
    <row r="5009" spans="11:11">
      <c r="K5009" s="373">
        <v>1.7072036130631352E-2</v>
      </c>
    </row>
    <row r="5010" spans="11:11">
      <c r="K5010" s="373">
        <v>0.13635039281941275</v>
      </c>
    </row>
    <row r="5011" spans="11:11">
      <c r="K5011" s="373">
        <v>8.2661178527258405E-2</v>
      </c>
    </row>
    <row r="5012" spans="11:11">
      <c r="K5012" s="373">
        <v>0.23713981888616686</v>
      </c>
    </row>
    <row r="5013" spans="11:11">
      <c r="K5013" s="373">
        <v>0.12235553248601883</v>
      </c>
    </row>
    <row r="5014" spans="11:11">
      <c r="K5014" s="373">
        <v>-1.0216027479118095E-2</v>
      </c>
    </row>
    <row r="5015" spans="11:11">
      <c r="K5015" s="373">
        <v>0.22150416422561325</v>
      </c>
    </row>
    <row r="5016" spans="11:11">
      <c r="K5016" s="373">
        <v>9.3238992062629977E-2</v>
      </c>
    </row>
    <row r="5017" spans="11:11">
      <c r="K5017" s="373">
        <v>0.24984919366656078</v>
      </c>
    </row>
    <row r="5018" spans="11:11">
      <c r="K5018" s="373">
        <v>0.40857670749792563</v>
      </c>
    </row>
    <row r="5019" spans="11:11">
      <c r="K5019" s="373">
        <v>0.14646686935560327</v>
      </c>
    </row>
    <row r="5020" spans="11:11">
      <c r="K5020" s="373">
        <v>0.15329559277867011</v>
      </c>
    </row>
    <row r="5021" spans="11:11">
      <c r="K5021" s="373">
        <v>0.46960601521548728</v>
      </c>
    </row>
    <row r="5022" spans="11:11">
      <c r="K5022" s="373">
        <v>0.12531224408085406</v>
      </c>
    </row>
    <row r="5023" spans="11:11">
      <c r="K5023" s="373">
        <v>0.44068621452862788</v>
      </c>
    </row>
    <row r="5024" spans="11:11">
      <c r="K5024" s="373">
        <v>0.31487399820669504</v>
      </c>
    </row>
    <row r="5025" spans="11:11">
      <c r="K5025" s="373">
        <v>-9.4166233018529555E-2</v>
      </c>
    </row>
    <row r="5026" spans="11:11">
      <c r="K5026" s="373">
        <v>-4.8685994892396334E-2</v>
      </c>
    </row>
    <row r="5027" spans="11:11">
      <c r="K5027" s="373">
        <v>0.47102211020256446</v>
      </c>
    </row>
    <row r="5028" spans="11:11">
      <c r="K5028" s="373">
        <v>0.34622281347554118</v>
      </c>
    </row>
    <row r="5029" spans="11:11">
      <c r="K5029" s="373">
        <v>0.32456605455356358</v>
      </c>
    </row>
    <row r="5030" spans="11:11">
      <c r="K5030" s="373">
        <v>0.32318936291059286</v>
      </c>
    </row>
    <row r="5031" spans="11:11">
      <c r="K5031" s="373">
        <v>0.3691418535494817</v>
      </c>
    </row>
    <row r="5032" spans="11:11">
      <c r="K5032" s="373">
        <v>0.31313442797082103</v>
      </c>
    </row>
    <row r="5033" spans="11:11">
      <c r="K5033" s="373">
        <v>0.44510946039966037</v>
      </c>
    </row>
    <row r="5034" spans="11:11">
      <c r="K5034" s="373">
        <v>2.5149883776016457E-2</v>
      </c>
    </row>
    <row r="5035" spans="11:11">
      <c r="K5035" s="373">
        <v>0.30481537411770465</v>
      </c>
    </row>
    <row r="5036" spans="11:11">
      <c r="K5036" s="373">
        <v>0.36391578162710592</v>
      </c>
    </row>
    <row r="5037" spans="11:11">
      <c r="K5037" s="373">
        <v>0.21975208805109148</v>
      </c>
    </row>
    <row r="5038" spans="11:11">
      <c r="K5038" s="373">
        <v>-5.4383621338580879E-2</v>
      </c>
    </row>
    <row r="5039" spans="11:11">
      <c r="K5039" s="373">
        <v>0.46924831179908932</v>
      </c>
    </row>
    <row r="5040" spans="11:11">
      <c r="K5040" s="373">
        <v>0.30643887244686874</v>
      </c>
    </row>
    <row r="5041" spans="11:11">
      <c r="K5041" s="373">
        <v>0.31700991519189459</v>
      </c>
    </row>
    <row r="5042" spans="11:11">
      <c r="K5042" s="373">
        <v>0.37585057729524807</v>
      </c>
    </row>
    <row r="5043" spans="11:11">
      <c r="K5043" s="373">
        <v>-0.1820976103377987</v>
      </c>
    </row>
    <row r="5044" spans="11:11">
      <c r="K5044" s="373">
        <v>0.1820077786106904</v>
      </c>
    </row>
    <row r="5045" spans="11:11">
      <c r="K5045" s="373">
        <v>0.21575999233233745</v>
      </c>
    </row>
    <row r="5046" spans="11:11">
      <c r="K5046" s="373">
        <v>6.6126897800429685E-2</v>
      </c>
    </row>
    <row r="5047" spans="11:11">
      <c r="K5047" s="373">
        <v>0.16323225438345856</v>
      </c>
    </row>
    <row r="5048" spans="11:11">
      <c r="K5048" s="373">
        <v>0.33661908927046214</v>
      </c>
    </row>
    <row r="5049" spans="11:11">
      <c r="K5049" s="373">
        <v>0.39665901096316225</v>
      </c>
    </row>
    <row r="5050" spans="11:11">
      <c r="K5050" s="373">
        <v>0.2699586724272558</v>
      </c>
    </row>
    <row r="5051" spans="11:11">
      <c r="K5051" s="373">
        <v>0.47126521818299127</v>
      </c>
    </row>
    <row r="5052" spans="11:11">
      <c r="K5052" s="373">
        <v>0.20694866038642012</v>
      </c>
    </row>
    <row r="5053" spans="11:11">
      <c r="K5053" s="373">
        <v>0.53621948265752484</v>
      </c>
    </row>
    <row r="5054" spans="11:11">
      <c r="K5054" s="373">
        <v>0.11770924976695007</v>
      </c>
    </row>
    <row r="5055" spans="11:11">
      <c r="K5055" s="373">
        <v>7.1791779990014737E-2</v>
      </c>
    </row>
    <row r="5056" spans="11:11">
      <c r="K5056" s="373">
        <v>0.35128290272287033</v>
      </c>
    </row>
    <row r="5057" spans="11:11">
      <c r="K5057" s="373">
        <v>-2.8515460955974681E-2</v>
      </c>
    </row>
    <row r="5058" spans="11:11">
      <c r="K5058" s="373">
        <v>0.46171944346496496</v>
      </c>
    </row>
    <row r="5059" spans="11:11">
      <c r="K5059" s="373">
        <v>0.24398445054797491</v>
      </c>
    </row>
    <row r="5060" spans="11:11">
      <c r="K5060" s="373">
        <v>0.35436487764542179</v>
      </c>
    </row>
    <row r="5061" spans="11:11">
      <c r="K5061" s="373">
        <v>0.14419082276103556</v>
      </c>
    </row>
    <row r="5062" spans="11:11">
      <c r="K5062" s="373">
        <v>-2.0425594395804381E-2</v>
      </c>
    </row>
    <row r="5063" spans="11:11">
      <c r="K5063" s="373">
        <v>0.35506760480299948</v>
      </c>
    </row>
    <row r="5064" spans="11:11">
      <c r="K5064" s="373">
        <v>0.53913044832431267</v>
      </c>
    </row>
    <row r="5065" spans="11:11">
      <c r="K5065" s="373">
        <v>7.1540484780180602E-2</v>
      </c>
    </row>
    <row r="5066" spans="11:11">
      <c r="K5066" s="373">
        <v>0.22031937431612381</v>
      </c>
    </row>
    <row r="5067" spans="11:11">
      <c r="K5067" s="373">
        <v>0.18665328450194885</v>
      </c>
    </row>
    <row r="5068" spans="11:11">
      <c r="K5068" s="373">
        <v>0.29672164526203826</v>
      </c>
    </row>
    <row r="5069" spans="11:11">
      <c r="K5069" s="373">
        <v>0.4787047058624605</v>
      </c>
    </row>
    <row r="5070" spans="11:11">
      <c r="K5070" s="373">
        <v>0.14880040769389047</v>
      </c>
    </row>
    <row r="5071" spans="11:11">
      <c r="K5071" s="373">
        <v>6.067387890900755E-2</v>
      </c>
    </row>
    <row r="5072" spans="11:11">
      <c r="K5072" s="373">
        <v>0.36013517931994232</v>
      </c>
    </row>
    <row r="5073" spans="11:11">
      <c r="K5073" s="373">
        <v>0.2697468381820245</v>
      </c>
    </row>
    <row r="5074" spans="11:11">
      <c r="K5074" s="373">
        <v>0.38846320561544445</v>
      </c>
    </row>
    <row r="5075" spans="11:11">
      <c r="K5075" s="373">
        <v>0.46636053489273999</v>
      </c>
    </row>
    <row r="5076" spans="11:11">
      <c r="K5076" s="373">
        <v>0.40314409246726912</v>
      </c>
    </row>
    <row r="5077" spans="11:11">
      <c r="K5077" s="373">
        <v>0.1748702807187632</v>
      </c>
    </row>
    <row r="5078" spans="11:11">
      <c r="K5078" s="373">
        <v>-7.6791461306680242E-2</v>
      </c>
    </row>
    <row r="5079" spans="11:11">
      <c r="K5079" s="373">
        <v>4.0334552389479139E-2</v>
      </c>
    </row>
    <row r="5080" spans="11:11">
      <c r="K5080" s="373">
        <v>4.2812045160285805E-2</v>
      </c>
    </row>
    <row r="5081" spans="11:11">
      <c r="K5081" s="373">
        <v>-7.9743737417339755E-2</v>
      </c>
    </row>
    <row r="5082" spans="11:11">
      <c r="K5082" s="373">
        <v>0.5112715035964821</v>
      </c>
    </row>
    <row r="5083" spans="11:11">
      <c r="K5083" s="373">
        <v>0.49148421573063072</v>
      </c>
    </row>
    <row r="5084" spans="11:11">
      <c r="K5084" s="373">
        <v>0.36555759868326909</v>
      </c>
    </row>
    <row r="5085" spans="11:11">
      <c r="K5085" s="373">
        <v>0.49341478968914254</v>
      </c>
    </row>
    <row r="5086" spans="11:11">
      <c r="K5086" s="373">
        <v>9.6303984710777168E-3</v>
      </c>
    </row>
    <row r="5087" spans="11:11">
      <c r="K5087" s="373">
        <v>-0.11806886847342024</v>
      </c>
    </row>
    <row r="5088" spans="11:11">
      <c r="K5088" s="373">
        <v>0.14413132136516271</v>
      </c>
    </row>
    <row r="5089" spans="11:11">
      <c r="K5089" s="373">
        <v>0.42689580476954592</v>
      </c>
    </row>
    <row r="5090" spans="11:11">
      <c r="K5090" s="373">
        <v>0.596465558190312</v>
      </c>
    </row>
    <row r="5091" spans="11:11">
      <c r="K5091" s="373">
        <v>-1.4290413536972246E-2</v>
      </c>
    </row>
    <row r="5092" spans="11:11">
      <c r="K5092" s="373">
        <v>-0.12945652062905233</v>
      </c>
    </row>
    <row r="5093" spans="11:11">
      <c r="K5093" s="373">
        <v>8.7338772784433472E-2</v>
      </c>
    </row>
    <row r="5094" spans="11:11">
      <c r="K5094" s="373">
        <v>-0.11656880636815337</v>
      </c>
    </row>
    <row r="5095" spans="11:11">
      <c r="K5095" s="373">
        <v>0.56987980092513157</v>
      </c>
    </row>
    <row r="5096" spans="11:11">
      <c r="K5096" s="373">
        <v>0.23384828997616758</v>
      </c>
    </row>
    <row r="5097" spans="11:11">
      <c r="K5097" s="373">
        <v>4.908225170510927E-2</v>
      </c>
    </row>
    <row r="5098" spans="11:11">
      <c r="K5098" s="373">
        <v>0.11163824747708762</v>
      </c>
    </row>
    <row r="5099" spans="11:11">
      <c r="K5099" s="373">
        <v>0.4317579335919346</v>
      </c>
    </row>
    <row r="5100" spans="11:11">
      <c r="K5100" s="373">
        <v>0.19709022739998106</v>
      </c>
    </row>
    <row r="5101" spans="11:11">
      <c r="K5101" s="373">
        <v>-2.4261492718711475E-2</v>
      </c>
    </row>
    <row r="5102" spans="11:11">
      <c r="K5102" s="373">
        <v>6.8332508462606079E-2</v>
      </c>
    </row>
    <row r="5103" spans="11:11">
      <c r="K5103" s="373">
        <v>0.54482258610622414</v>
      </c>
    </row>
    <row r="5104" spans="11:11">
      <c r="K5104" s="373">
        <v>0.2567021258386657</v>
      </c>
    </row>
    <row r="5105" spans="11:11">
      <c r="K5105" s="373">
        <v>0.58967400084616539</v>
      </c>
    </row>
    <row r="5106" spans="11:11">
      <c r="K5106" s="373">
        <v>0.50558327371929912</v>
      </c>
    </row>
    <row r="5107" spans="11:11">
      <c r="K5107" s="373">
        <v>5.3142168835894399E-2</v>
      </c>
    </row>
    <row r="5108" spans="11:11">
      <c r="K5108" s="373">
        <v>0.40347134975567411</v>
      </c>
    </row>
    <row r="5109" spans="11:11">
      <c r="K5109" s="373">
        <v>0.41678952337171205</v>
      </c>
    </row>
    <row r="5110" spans="11:11">
      <c r="K5110" s="373">
        <v>0.49450042344783429</v>
      </c>
    </row>
    <row r="5111" spans="11:11">
      <c r="K5111" s="373">
        <v>0.1916741926110479</v>
      </c>
    </row>
    <row r="5112" spans="11:11">
      <c r="K5112" s="373">
        <v>-0.11959620203036314</v>
      </c>
    </row>
    <row r="5113" spans="11:11">
      <c r="K5113" s="373">
        <v>0.39054058795360236</v>
      </c>
    </row>
    <row r="5114" spans="11:11">
      <c r="K5114" s="373">
        <v>0.14339278003464795</v>
      </c>
    </row>
    <row r="5115" spans="11:11">
      <c r="K5115" s="373">
        <v>0.58046553312085392</v>
      </c>
    </row>
    <row r="5116" spans="11:11">
      <c r="K5116" s="373">
        <v>0.4716898696298053</v>
      </c>
    </row>
    <row r="5117" spans="11:11">
      <c r="K5117" s="373">
        <v>0.43207890777672286</v>
      </c>
    </row>
    <row r="5118" spans="11:11">
      <c r="K5118" s="373">
        <v>0.3257540470273157</v>
      </c>
    </row>
    <row r="5119" spans="11:11">
      <c r="K5119" s="373">
        <v>0.25568635482452362</v>
      </c>
    </row>
    <row r="5120" spans="11:11">
      <c r="K5120" s="373">
        <v>0.27549008210845849</v>
      </c>
    </row>
    <row r="5121" spans="11:11">
      <c r="K5121" s="373">
        <v>0.65325956008436048</v>
      </c>
    </row>
    <row r="5122" spans="11:11">
      <c r="K5122" s="373">
        <v>0.20171911353651972</v>
      </c>
    </row>
    <row r="5123" spans="11:11">
      <c r="K5123" s="373">
        <v>1.8864315499518725E-2</v>
      </c>
    </row>
    <row r="5124" spans="11:11">
      <c r="K5124" s="373">
        <v>0.49495042991343863</v>
      </c>
    </row>
    <row r="5125" spans="11:11">
      <c r="K5125" s="373">
        <v>0.28266581309863414</v>
      </c>
    </row>
    <row r="5126" spans="11:11">
      <c r="K5126" s="373">
        <v>-0.26149873484100061</v>
      </c>
    </row>
    <row r="5127" spans="11:11">
      <c r="K5127" s="373">
        <v>0.26684133450146019</v>
      </c>
    </row>
    <row r="5128" spans="11:11">
      <c r="K5128" s="373">
        <v>0.12592040569137275</v>
      </c>
    </row>
    <row r="5129" spans="11:11">
      <c r="K5129" s="373">
        <v>6.3406420395635932E-2</v>
      </c>
    </row>
    <row r="5130" spans="11:11">
      <c r="K5130" s="373">
        <v>0.32026724064297429</v>
      </c>
    </row>
    <row r="5131" spans="11:11">
      <c r="K5131" s="373">
        <v>0.18809343555147429</v>
      </c>
    </row>
    <row r="5132" spans="11:11">
      <c r="K5132" s="373">
        <v>0.29800978760203467</v>
      </c>
    </row>
    <row r="5133" spans="11:11">
      <c r="K5133" s="373">
        <v>-5.1854435104691898E-2</v>
      </c>
    </row>
    <row r="5134" spans="11:11">
      <c r="K5134" s="373">
        <v>0.21328787834692231</v>
      </c>
    </row>
    <row r="5135" spans="11:11">
      <c r="K5135" s="373">
        <v>0.10011833441637163</v>
      </c>
    </row>
    <row r="5136" spans="11:11">
      <c r="K5136" s="373">
        <v>0.17235181455389759</v>
      </c>
    </row>
    <row r="5137" spans="11:11">
      <c r="K5137" s="373">
        <v>0.19176201094410006</v>
      </c>
    </row>
    <row r="5138" spans="11:11">
      <c r="K5138" s="373">
        <v>0.30253464549654518</v>
      </c>
    </row>
    <row r="5139" spans="11:11">
      <c r="K5139" s="373">
        <v>0.27274530875419734</v>
      </c>
    </row>
    <row r="5140" spans="11:11">
      <c r="K5140" s="373">
        <v>0.16179939532183751</v>
      </c>
    </row>
    <row r="5141" spans="11:11">
      <c r="K5141" s="373">
        <v>0.13683240384183959</v>
      </c>
    </row>
    <row r="5142" spans="11:11">
      <c r="K5142" s="373">
        <v>0.15255749994950696</v>
      </c>
    </row>
    <row r="5143" spans="11:11">
      <c r="K5143" s="373">
        <v>-0.16749434178010025</v>
      </c>
    </row>
    <row r="5144" spans="11:11">
      <c r="K5144" s="373">
        <v>0.23251166534972789</v>
      </c>
    </row>
    <row r="5145" spans="11:11">
      <c r="K5145" s="373">
        <v>-0.22788917001253028</v>
      </c>
    </row>
    <row r="5146" spans="11:11">
      <c r="K5146" s="373">
        <v>0.28552598411994845</v>
      </c>
    </row>
    <row r="5147" spans="11:11">
      <c r="K5147" s="373">
        <v>-3.7360158327443327E-2</v>
      </c>
    </row>
    <row r="5148" spans="11:11">
      <c r="K5148" s="373">
        <v>-7.6850810585229912E-2</v>
      </c>
    </row>
    <row r="5149" spans="11:11">
      <c r="K5149" s="373">
        <v>0.25721452918259025</v>
      </c>
    </row>
    <row r="5150" spans="11:11">
      <c r="K5150" s="373">
        <v>-0.10435217840261124</v>
      </c>
    </row>
    <row r="5151" spans="11:11">
      <c r="K5151" s="373">
        <v>0.48966530222355242</v>
      </c>
    </row>
    <row r="5152" spans="11:11">
      <c r="K5152" s="373">
        <v>0.3595991975197721</v>
      </c>
    </row>
    <row r="5153" spans="11:11">
      <c r="K5153" s="373">
        <v>0.42500426507217748</v>
      </c>
    </row>
    <row r="5154" spans="11:11">
      <c r="K5154" s="373">
        <v>2.8997662077418385E-2</v>
      </c>
    </row>
    <row r="5155" spans="11:11">
      <c r="K5155" s="373">
        <v>-0.16125745021089943</v>
      </c>
    </row>
    <row r="5156" spans="11:11">
      <c r="K5156" s="373">
        <v>0.43437266618330472</v>
      </c>
    </row>
    <row r="5157" spans="11:11">
      <c r="K5157" s="373">
        <v>0.10506980905133001</v>
      </c>
    </row>
    <row r="5158" spans="11:11">
      <c r="K5158" s="373">
        <v>0.13607694195899334</v>
      </c>
    </row>
    <row r="5159" spans="11:11">
      <c r="K5159" s="373">
        <v>4.2733503034823039E-2</v>
      </c>
    </row>
    <row r="5160" spans="11:11">
      <c r="K5160" s="373">
        <v>0.27079254283886889</v>
      </c>
    </row>
    <row r="5161" spans="11:11">
      <c r="K5161" s="373">
        <v>0.53691595015351101</v>
      </c>
    </row>
    <row r="5162" spans="11:11">
      <c r="K5162" s="373">
        <v>3.924066774720858E-2</v>
      </c>
    </row>
    <row r="5163" spans="11:11">
      <c r="K5163" s="373">
        <v>0.26428086845257104</v>
      </c>
    </row>
    <row r="5164" spans="11:11">
      <c r="K5164" s="373">
        <v>0.1799650192017157</v>
      </c>
    </row>
    <row r="5165" spans="11:11">
      <c r="K5165" s="373">
        <v>0.46248495238869958</v>
      </c>
    </row>
    <row r="5166" spans="11:11">
      <c r="K5166" s="373">
        <v>5.446327704729903E-2</v>
      </c>
    </row>
    <row r="5167" spans="11:11">
      <c r="K5167" s="373">
        <v>0.23864677412573143</v>
      </c>
    </row>
    <row r="5168" spans="11:11">
      <c r="K5168" s="373">
        <v>0.50669551302353333</v>
      </c>
    </row>
    <row r="5169" spans="11:11">
      <c r="K5169" s="373">
        <v>0.51221419936421864</v>
      </c>
    </row>
    <row r="5170" spans="11:11">
      <c r="K5170" s="373">
        <v>0.41181291668461606</v>
      </c>
    </row>
    <row r="5171" spans="11:11">
      <c r="K5171" s="373">
        <v>0.1816519665328773</v>
      </c>
    </row>
    <row r="5172" spans="11:11">
      <c r="K5172" s="373">
        <v>0.25195340537264688</v>
      </c>
    </row>
    <row r="5173" spans="11:11">
      <c r="K5173" s="373">
        <v>0.28925504050253159</v>
      </c>
    </row>
    <row r="5174" spans="11:11">
      <c r="K5174" s="373">
        <v>0.11425179690893561</v>
      </c>
    </row>
    <row r="5175" spans="11:11">
      <c r="K5175" s="373">
        <v>0.14165860446939993</v>
      </c>
    </row>
    <row r="5176" spans="11:11">
      <c r="K5176" s="373">
        <v>1.8931014724603346E-2</v>
      </c>
    </row>
    <row r="5177" spans="11:11">
      <c r="K5177" s="373">
        <v>0.33802578823352358</v>
      </c>
    </row>
    <row r="5178" spans="11:11">
      <c r="K5178" s="373">
        <v>0.32055423035823916</v>
      </c>
    </row>
    <row r="5179" spans="11:11">
      <c r="K5179" s="373">
        <v>0.48493984818705194</v>
      </c>
    </row>
    <row r="5180" spans="11:11">
      <c r="K5180" s="373">
        <v>2.8725010615406887E-2</v>
      </c>
    </row>
    <row r="5181" spans="11:11">
      <c r="K5181" s="373">
        <v>8.2526940615679889E-2</v>
      </c>
    </row>
    <row r="5182" spans="11:11">
      <c r="K5182" s="373">
        <v>4.7813850952757031E-2</v>
      </c>
    </row>
    <row r="5183" spans="11:11">
      <c r="K5183" s="373">
        <v>0.43399403412553195</v>
      </c>
    </row>
    <row r="5184" spans="11:11">
      <c r="K5184" s="373">
        <v>0.45992926511004728</v>
      </c>
    </row>
    <row r="5185" spans="11:11">
      <c r="K5185" s="373">
        <v>0.1099471760815296</v>
      </c>
    </row>
    <row r="5186" spans="11:11">
      <c r="K5186" s="373">
        <v>0.35809423801250118</v>
      </c>
    </row>
    <row r="5187" spans="11:11">
      <c r="K5187" s="373">
        <v>0.42337282622698669</v>
      </c>
    </row>
    <row r="5188" spans="11:11">
      <c r="K5188" s="373">
        <v>-4.8241235381715875E-2</v>
      </c>
    </row>
    <row r="5189" spans="11:11">
      <c r="K5189" s="373">
        <v>0.35797182174720499</v>
      </c>
    </row>
    <row r="5190" spans="11:11">
      <c r="K5190" s="373">
        <v>-0.25309304725956683</v>
      </c>
    </row>
    <row r="5191" spans="11:11">
      <c r="K5191" s="373">
        <v>0.38690629356403639</v>
      </c>
    </row>
    <row r="5192" spans="11:11">
      <c r="K5192" s="373">
        <v>0.17936408907987889</v>
      </c>
    </row>
    <row r="5193" spans="11:11">
      <c r="K5193" s="373">
        <v>0.38470372737001357</v>
      </c>
    </row>
    <row r="5194" spans="11:11">
      <c r="K5194" s="373">
        <v>0.22074473515148885</v>
      </c>
    </row>
    <row r="5195" spans="11:11">
      <c r="K5195" s="373">
        <v>0.14567459258585003</v>
      </c>
    </row>
    <row r="5196" spans="11:11">
      <c r="K5196" s="373">
        <v>0.46592091983338624</v>
      </c>
    </row>
    <row r="5197" spans="11:11">
      <c r="K5197" s="373">
        <v>-0.13254581279987532</v>
      </c>
    </row>
    <row r="5198" spans="11:11">
      <c r="K5198" s="373">
        <v>-5.1167233470031936E-3</v>
      </c>
    </row>
    <row r="5199" spans="11:11">
      <c r="K5199" s="373">
        <v>0.33075408513249305</v>
      </c>
    </row>
    <row r="5200" spans="11:11">
      <c r="K5200" s="373">
        <v>0.48327666431517358</v>
      </c>
    </row>
    <row r="5201" spans="11:11">
      <c r="K5201" s="373">
        <v>0.52123979252213837</v>
      </c>
    </row>
    <row r="5202" spans="11:11">
      <c r="K5202" s="373">
        <v>0.50654766607200274</v>
      </c>
    </row>
    <row r="5203" spans="11:11">
      <c r="K5203" s="373">
        <v>0.19316037849068168</v>
      </c>
    </row>
    <row r="5204" spans="11:11">
      <c r="K5204" s="373">
        <v>0.1184687843494161</v>
      </c>
    </row>
    <row r="5205" spans="11:11">
      <c r="K5205" s="373">
        <v>0.61684138865048044</v>
      </c>
    </row>
    <row r="5206" spans="11:11">
      <c r="K5206" s="373">
        <v>0.31990961775910232</v>
      </c>
    </row>
    <row r="5207" spans="11:11">
      <c r="K5207" s="373">
        <v>0.33614921061190639</v>
      </c>
    </row>
    <row r="5208" spans="11:11">
      <c r="K5208" s="373">
        <v>0.25572446731460396</v>
      </c>
    </row>
    <row r="5209" spans="11:11">
      <c r="K5209" s="373">
        <v>-0.15466667616814</v>
      </c>
    </row>
    <row r="5210" spans="11:11">
      <c r="K5210" s="373">
        <v>0.21526124851343753</v>
      </c>
    </row>
    <row r="5211" spans="11:11">
      <c r="K5211" s="373">
        <v>0.32560485098120595</v>
      </c>
    </row>
    <row r="5212" spans="11:11">
      <c r="K5212" s="373">
        <v>6.8006228132283075E-2</v>
      </c>
    </row>
    <row r="5213" spans="11:11">
      <c r="K5213" s="373">
        <v>8.9983426028425573E-2</v>
      </c>
    </row>
    <row r="5214" spans="11:11">
      <c r="K5214" s="373">
        <v>0.20828046914236298</v>
      </c>
    </row>
    <row r="5215" spans="11:11">
      <c r="K5215" s="373">
        <v>0.19659028237235088</v>
      </c>
    </row>
    <row r="5216" spans="11:11">
      <c r="K5216" s="373">
        <v>-9.7360771069513463E-3</v>
      </c>
    </row>
    <row r="5217" spans="11:11">
      <c r="K5217" s="373">
        <v>0.39464329660511499</v>
      </c>
    </row>
    <row r="5218" spans="11:11">
      <c r="K5218" s="373">
        <v>9.9797510774624731E-2</v>
      </c>
    </row>
    <row r="5219" spans="11:11">
      <c r="K5219" s="373">
        <v>-8.9436025728266255E-2</v>
      </c>
    </row>
    <row r="5220" spans="11:11">
      <c r="K5220" s="373">
        <v>7.6009925104000731E-2</v>
      </c>
    </row>
    <row r="5221" spans="11:11">
      <c r="K5221" s="373">
        <v>-0.19369194318305893</v>
      </c>
    </row>
    <row r="5222" spans="11:11">
      <c r="K5222" s="373">
        <v>0.20219871695271485</v>
      </c>
    </row>
    <row r="5223" spans="11:11">
      <c r="K5223" s="373">
        <v>9.382021699909826E-2</v>
      </c>
    </row>
    <row r="5224" spans="11:11">
      <c r="K5224" s="373">
        <v>0.3584395589848246</v>
      </c>
    </row>
    <row r="5225" spans="11:11">
      <c r="K5225" s="373">
        <v>0.41272922729734041</v>
      </c>
    </row>
    <row r="5226" spans="11:11">
      <c r="K5226" s="373">
        <v>0.41124858729259284</v>
      </c>
    </row>
    <row r="5227" spans="11:11">
      <c r="K5227" s="373">
        <v>-0.14165339432979673</v>
      </c>
    </row>
    <row r="5228" spans="11:11">
      <c r="K5228" s="373">
        <v>0.2958974021986378</v>
      </c>
    </row>
    <row r="5229" spans="11:11">
      <c r="K5229" s="373">
        <v>3.7845202817046397E-2</v>
      </c>
    </row>
    <row r="5230" spans="11:11">
      <c r="K5230" s="373">
        <v>0.14743574363942225</v>
      </c>
    </row>
    <row r="5231" spans="11:11">
      <c r="K5231" s="373">
        <v>0.44540350052550792</v>
      </c>
    </row>
    <row r="5232" spans="11:11">
      <c r="K5232" s="373">
        <v>0.32740117225596266</v>
      </c>
    </row>
    <row r="5233" spans="11:11">
      <c r="K5233" s="373">
        <v>0.41268587852470939</v>
      </c>
    </row>
    <row r="5234" spans="11:11">
      <c r="K5234" s="373">
        <v>0.28137196862993785</v>
      </c>
    </row>
    <row r="5235" spans="11:11">
      <c r="K5235" s="373">
        <v>2.4426542171952281E-2</v>
      </c>
    </row>
    <row r="5236" spans="11:11">
      <c r="K5236" s="373">
        <v>0.52879782634586903</v>
      </c>
    </row>
    <row r="5237" spans="11:11">
      <c r="K5237" s="373">
        <v>-0.1517061523819081</v>
      </c>
    </row>
    <row r="5238" spans="11:11">
      <c r="K5238" s="373">
        <v>0.32809898764405787</v>
      </c>
    </row>
    <row r="5239" spans="11:11">
      <c r="K5239" s="373">
        <v>0.33357326884413463</v>
      </c>
    </row>
    <row r="5240" spans="11:11">
      <c r="K5240" s="373">
        <v>0.3843769273248876</v>
      </c>
    </row>
    <row r="5241" spans="11:11">
      <c r="K5241" s="373">
        <v>0.175751356428969</v>
      </c>
    </row>
    <row r="5242" spans="11:11">
      <c r="K5242" s="373">
        <v>0.40375550217965395</v>
      </c>
    </row>
    <row r="5243" spans="11:11">
      <c r="K5243" s="373">
        <v>0.52602612592956155</v>
      </c>
    </row>
    <row r="5244" spans="11:11">
      <c r="K5244" s="373">
        <v>0.19601310335536604</v>
      </c>
    </row>
    <row r="5245" spans="11:11">
      <c r="K5245" s="373">
        <v>0.13332463009307816</v>
      </c>
    </row>
    <row r="5246" spans="11:11">
      <c r="K5246" s="373">
        <v>0.23010426130098471</v>
      </c>
    </row>
    <row r="5247" spans="11:11">
      <c r="K5247" s="373">
        <v>0.49084482356605275</v>
      </c>
    </row>
    <row r="5248" spans="11:11">
      <c r="K5248" s="373">
        <v>0.4402854203313149</v>
      </c>
    </row>
    <row r="5249" spans="11:11">
      <c r="K5249" s="373">
        <v>0.49436416543838746</v>
      </c>
    </row>
    <row r="5250" spans="11:11">
      <c r="K5250" s="373">
        <v>0.31015148172516005</v>
      </c>
    </row>
    <row r="5251" spans="11:11">
      <c r="K5251" s="373">
        <v>0.28598832188788559</v>
      </c>
    </row>
    <row r="5252" spans="11:11">
      <c r="K5252" s="373">
        <v>-9.735970829610785E-2</v>
      </c>
    </row>
    <row r="5253" spans="11:11">
      <c r="K5253" s="373">
        <v>-9.20258330365894E-2</v>
      </c>
    </row>
    <row r="5254" spans="11:11">
      <c r="K5254" s="373">
        <v>0.12696015466455957</v>
      </c>
    </row>
    <row r="5255" spans="11:11">
      <c r="K5255" s="373">
        <v>-2.2898788633447409E-2</v>
      </c>
    </row>
    <row r="5256" spans="11:11">
      <c r="K5256" s="373">
        <v>8.7892322547262758E-2</v>
      </c>
    </row>
    <row r="5257" spans="11:11">
      <c r="K5257" s="373">
        <v>5.3097212857835308E-2</v>
      </c>
    </row>
    <row r="5258" spans="11:11">
      <c r="K5258" s="373">
        <v>5.1262558042425077E-2</v>
      </c>
    </row>
    <row r="5259" spans="11:11">
      <c r="K5259" s="373">
        <v>0.12965585275732616</v>
      </c>
    </row>
    <row r="5260" spans="11:11">
      <c r="K5260" s="373">
        <v>0.27253775834067584</v>
      </c>
    </row>
    <row r="5261" spans="11:11">
      <c r="K5261" s="373">
        <v>-2.3686875830071785E-2</v>
      </c>
    </row>
    <row r="5262" spans="11:11">
      <c r="K5262" s="373">
        <v>7.8394925544716276E-2</v>
      </c>
    </row>
    <row r="5263" spans="11:11">
      <c r="K5263" s="373">
        <v>0.23775536984247148</v>
      </c>
    </row>
    <row r="5264" spans="11:11">
      <c r="K5264" s="373">
        <v>0.41111256807363095</v>
      </c>
    </row>
    <row r="5265" spans="11:11">
      <c r="K5265" s="373">
        <v>0.34128163752928198</v>
      </c>
    </row>
    <row r="5266" spans="11:11">
      <c r="K5266" s="373">
        <v>0.20698447061385594</v>
      </c>
    </row>
    <row r="5267" spans="11:11">
      <c r="K5267" s="373">
        <v>0.13845229716068075</v>
      </c>
    </row>
    <row r="5268" spans="11:11">
      <c r="K5268" s="373">
        <v>6.0528155860032351E-2</v>
      </c>
    </row>
    <row r="5269" spans="11:11">
      <c r="K5269" s="373">
        <v>0.43148872553454298</v>
      </c>
    </row>
    <row r="5270" spans="11:11">
      <c r="K5270" s="373">
        <v>4.4290186230373729E-2</v>
      </c>
    </row>
    <row r="5271" spans="11:11">
      <c r="K5271" s="373">
        <v>0.31284814639486314</v>
      </c>
    </row>
    <row r="5272" spans="11:11">
      <c r="K5272" s="373">
        <v>0.33112224198018003</v>
      </c>
    </row>
    <row r="5273" spans="11:11">
      <c r="K5273" s="373">
        <v>3.503383346167821E-2</v>
      </c>
    </row>
    <row r="5274" spans="11:11">
      <c r="K5274" s="373">
        <v>3.3824910236627037E-2</v>
      </c>
    </row>
    <row r="5275" spans="11:11">
      <c r="K5275" s="373">
        <v>0.46439399222261857</v>
      </c>
    </row>
    <row r="5276" spans="11:11">
      <c r="K5276" s="373">
        <v>0.36014082412535875</v>
      </c>
    </row>
    <row r="5277" spans="11:11">
      <c r="K5277" s="373">
        <v>1.6325102164007621E-2</v>
      </c>
    </row>
    <row r="5278" spans="11:11">
      <c r="K5278" s="373">
        <v>0.4502592665583951</v>
      </c>
    </row>
    <row r="5279" spans="11:11">
      <c r="K5279" s="373">
        <v>-2.3960677670519792E-2</v>
      </c>
    </row>
    <row r="5280" spans="11:11">
      <c r="K5280" s="373">
        <v>4.6028149622077796E-2</v>
      </c>
    </row>
    <row r="5281" spans="11:11">
      <c r="K5281" s="373">
        <v>0.38443164648061767</v>
      </c>
    </row>
    <row r="5282" spans="11:11">
      <c r="K5282" s="373">
        <v>0.39831580738270778</v>
      </c>
    </row>
    <row r="5283" spans="11:11">
      <c r="K5283" s="373">
        <v>5.9235386194081308E-2</v>
      </c>
    </row>
    <row r="5284" spans="11:11">
      <c r="K5284" s="373">
        <v>0.22421797612275163</v>
      </c>
    </row>
    <row r="5285" spans="11:11">
      <c r="K5285" s="373">
        <v>0.32923165603156268</v>
      </c>
    </row>
    <row r="5286" spans="11:11">
      <c r="K5286" s="373">
        <v>0.61106274676124506</v>
      </c>
    </row>
    <row r="5287" spans="11:11">
      <c r="K5287" s="373">
        <v>1.4085058902935321E-2</v>
      </c>
    </row>
    <row r="5288" spans="11:11">
      <c r="K5288" s="373">
        <v>0.16844094981232538</v>
      </c>
    </row>
    <row r="5289" spans="11:11">
      <c r="K5289" s="373">
        <v>0.23603362429346975</v>
      </c>
    </row>
    <row r="5290" spans="11:11">
      <c r="K5290" s="373">
        <v>0.53380261925339356</v>
      </c>
    </row>
    <row r="5291" spans="11:11">
      <c r="K5291" s="373">
        <v>3.758741850265257E-2</v>
      </c>
    </row>
    <row r="5292" spans="11:11">
      <c r="K5292" s="373">
        <v>2.775091826101872E-2</v>
      </c>
    </row>
    <row r="5293" spans="11:11">
      <c r="K5293" s="373">
        <v>0.18049267154850979</v>
      </c>
    </row>
    <row r="5294" spans="11:11">
      <c r="K5294" s="373">
        <v>-8.5187793116177524E-2</v>
      </c>
    </row>
    <row r="5295" spans="11:11">
      <c r="K5295" s="373">
        <v>5.5803894974002732E-2</v>
      </c>
    </row>
    <row r="5296" spans="11:11">
      <c r="K5296" s="373">
        <v>6.2421879465128116E-2</v>
      </c>
    </row>
    <row r="5297" spans="11:11">
      <c r="K5297" s="373">
        <v>-7.9832236753104358E-2</v>
      </c>
    </row>
    <row r="5298" spans="11:11">
      <c r="K5298" s="373">
        <v>-4.7507419831525288E-2</v>
      </c>
    </row>
    <row r="5299" spans="11:11">
      <c r="K5299" s="373">
        <v>-0.16208903376949324</v>
      </c>
    </row>
    <row r="5300" spans="11:11">
      <c r="K5300" s="373">
        <v>0.19613991501314376</v>
      </c>
    </row>
    <row r="5301" spans="11:11">
      <c r="K5301" s="373">
        <v>-1.9731630423353241E-2</v>
      </c>
    </row>
    <row r="5302" spans="11:11">
      <c r="K5302" s="373">
        <v>-1.3590341476972356E-2</v>
      </c>
    </row>
    <row r="5303" spans="11:11">
      <c r="K5303" s="373">
        <v>4.9843276888188237E-2</v>
      </c>
    </row>
    <row r="5304" spans="11:11">
      <c r="K5304" s="373">
        <v>-0.10939138101465318</v>
      </c>
    </row>
    <row r="5305" spans="11:11">
      <c r="K5305" s="373">
        <v>0.37865243942913818</v>
      </c>
    </row>
    <row r="5306" spans="11:11">
      <c r="K5306" s="373">
        <v>0.13617270517941527</v>
      </c>
    </row>
    <row r="5307" spans="11:11">
      <c r="K5307" s="373">
        <v>6.6618067449382812E-2</v>
      </c>
    </row>
    <row r="5308" spans="11:11">
      <c r="K5308" s="373">
        <v>0.36768738833625525</v>
      </c>
    </row>
    <row r="5309" spans="11:11">
      <c r="K5309" s="373">
        <v>0.33973118228843457</v>
      </c>
    </row>
    <row r="5310" spans="11:11">
      <c r="K5310" s="373">
        <v>0.49914449751372847</v>
      </c>
    </row>
    <row r="5311" spans="11:11">
      <c r="K5311" s="373">
        <v>3.4566377694079442E-2</v>
      </c>
    </row>
    <row r="5312" spans="11:11">
      <c r="K5312" s="373">
        <v>0.28860700460029642</v>
      </c>
    </row>
    <row r="5313" spans="11:11">
      <c r="K5313" s="373">
        <v>0.1198931586868599</v>
      </c>
    </row>
    <row r="5314" spans="11:11">
      <c r="K5314" s="373">
        <v>0.40806363755904429</v>
      </c>
    </row>
    <row r="5315" spans="11:11">
      <c r="K5315" s="373">
        <v>0.40363526957155349</v>
      </c>
    </row>
    <row r="5316" spans="11:11">
      <c r="K5316" s="373">
        <v>0.22171849059850723</v>
      </c>
    </row>
    <row r="5317" spans="11:11">
      <c r="K5317" s="373">
        <v>3.0185501339189402E-2</v>
      </c>
    </row>
    <row r="5318" spans="11:11">
      <c r="K5318" s="373">
        <v>7.4172580757922324E-2</v>
      </c>
    </row>
    <row r="5319" spans="11:11">
      <c r="K5319" s="373">
        <v>0.49600558778346215</v>
      </c>
    </row>
    <row r="5320" spans="11:11">
      <c r="K5320" s="373">
        <v>0.42165897350388182</v>
      </c>
    </row>
    <row r="5321" spans="11:11">
      <c r="K5321" s="373">
        <v>0.50850489301432855</v>
      </c>
    </row>
    <row r="5322" spans="11:11">
      <c r="K5322" s="373">
        <v>0.1593753410775669</v>
      </c>
    </row>
    <row r="5323" spans="11:11">
      <c r="K5323" s="373">
        <v>0.24810881134525653</v>
      </c>
    </row>
    <row r="5324" spans="11:11">
      <c r="K5324" s="373">
        <v>0.35542452495584453</v>
      </c>
    </row>
    <row r="5325" spans="11:11">
      <c r="K5325" s="373">
        <v>0.15427160119807493</v>
      </c>
    </row>
    <row r="5326" spans="11:11">
      <c r="K5326" s="373">
        <v>9.9228353070239583E-2</v>
      </c>
    </row>
    <row r="5327" spans="11:11">
      <c r="K5327" s="373">
        <v>-0.13558422071446108</v>
      </c>
    </row>
    <row r="5328" spans="11:11">
      <c r="K5328" s="373">
        <v>0.40440569398298565</v>
      </c>
    </row>
    <row r="5329" spans="11:11">
      <c r="K5329" s="373">
        <v>-0.39405194787773423</v>
      </c>
    </row>
    <row r="5330" spans="11:11">
      <c r="K5330" s="373">
        <v>0.11700321159895477</v>
      </c>
    </row>
    <row r="5331" spans="11:11">
      <c r="K5331" s="373">
        <v>0.37121236708665539</v>
      </c>
    </row>
    <row r="5332" spans="11:11">
      <c r="K5332" s="373">
        <v>0.42864160716899291</v>
      </c>
    </row>
    <row r="5333" spans="11:11">
      <c r="K5333" s="373">
        <v>0.1487575340134637</v>
      </c>
    </row>
    <row r="5334" spans="11:11">
      <c r="K5334" s="373">
        <v>0.56370783826193693</v>
      </c>
    </row>
    <row r="5335" spans="11:11">
      <c r="K5335" s="373">
        <v>8.2113301296326213E-2</v>
      </c>
    </row>
    <row r="5336" spans="11:11">
      <c r="K5336" s="373">
        <v>6.8705346442008208E-2</v>
      </c>
    </row>
    <row r="5337" spans="11:11">
      <c r="K5337" s="373">
        <v>0.35098715901262212</v>
      </c>
    </row>
    <row r="5338" spans="11:11">
      <c r="K5338" s="373">
        <v>0.59362815078258402</v>
      </c>
    </row>
    <row r="5339" spans="11:11">
      <c r="K5339" s="373">
        <v>0.12732670122295953</v>
      </c>
    </row>
    <row r="5340" spans="11:11">
      <c r="K5340" s="373">
        <v>0.44422319733351667</v>
      </c>
    </row>
    <row r="5341" spans="11:11">
      <c r="K5341" s="373">
        <v>0.44081304883229167</v>
      </c>
    </row>
    <row r="5342" spans="11:11">
      <c r="K5342" s="373">
        <v>0.24762771829729324</v>
      </c>
    </row>
    <row r="5343" spans="11:11">
      <c r="K5343" s="373">
        <v>0.24965364013954172</v>
      </c>
    </row>
    <row r="5344" spans="11:11">
      <c r="K5344" s="373">
        <v>0.59771647824897745</v>
      </c>
    </row>
    <row r="5345" spans="11:11">
      <c r="K5345" s="373">
        <v>-3.7108542700655889E-2</v>
      </c>
    </row>
    <row r="5346" spans="11:11">
      <c r="K5346" s="373">
        <v>0.48269761985322357</v>
      </c>
    </row>
    <row r="5347" spans="11:11">
      <c r="K5347" s="373">
        <v>0.17330571945875484</v>
      </c>
    </row>
    <row r="5348" spans="11:11">
      <c r="K5348" s="373">
        <v>4.7910728387625889E-2</v>
      </c>
    </row>
    <row r="5349" spans="11:11">
      <c r="K5349" s="373">
        <v>0.1278912291553298</v>
      </c>
    </row>
    <row r="5350" spans="11:11">
      <c r="K5350" s="373">
        <v>0.39383154348303284</v>
      </c>
    </row>
    <row r="5351" spans="11:11">
      <c r="K5351" s="373">
        <v>0.11236941044438953</v>
      </c>
    </row>
    <row r="5352" spans="11:11">
      <c r="K5352" s="373">
        <v>0.23844623272390386</v>
      </c>
    </row>
    <row r="5353" spans="11:11">
      <c r="K5353" s="373">
        <v>0.1337163182374459</v>
      </c>
    </row>
    <row r="5354" spans="11:11">
      <c r="K5354" s="373">
        <v>0.32202145627188328</v>
      </c>
    </row>
    <row r="5355" spans="11:11">
      <c r="K5355" s="373">
        <v>0.42976349777022982</v>
      </c>
    </row>
    <row r="5356" spans="11:11">
      <c r="K5356" s="373">
        <v>0.18412613268947364</v>
      </c>
    </row>
    <row r="5357" spans="11:11">
      <c r="K5357" s="373">
        <v>0.47156064418245958</v>
      </c>
    </row>
    <row r="5358" spans="11:11">
      <c r="K5358" s="373">
        <v>-8.3025335977392034E-2</v>
      </c>
    </row>
    <row r="5359" spans="11:11">
      <c r="K5359" s="373">
        <v>7.7197786896512355E-2</v>
      </c>
    </row>
    <row r="5360" spans="11:11">
      <c r="K5360" s="373">
        <v>5.9049981511457128E-2</v>
      </c>
    </row>
    <row r="5361" spans="11:11">
      <c r="K5361" s="373">
        <v>1.769673178243969E-2</v>
      </c>
    </row>
    <row r="5362" spans="11:11">
      <c r="K5362" s="373">
        <v>0.18985432604817154</v>
      </c>
    </row>
    <row r="5363" spans="11:11">
      <c r="K5363" s="373">
        <v>3.6643862250849368E-2</v>
      </c>
    </row>
    <row r="5364" spans="11:11">
      <c r="K5364" s="373">
        <v>0.4348690983508503</v>
      </c>
    </row>
    <row r="5365" spans="11:11">
      <c r="K5365" s="373">
        <v>0.2948713305681423</v>
      </c>
    </row>
    <row r="5366" spans="11:11">
      <c r="K5366" s="373">
        <v>0.32427381406737532</v>
      </c>
    </row>
    <row r="5367" spans="11:11">
      <c r="K5367" s="373">
        <v>0.38004759925724674</v>
      </c>
    </row>
    <row r="5368" spans="11:11">
      <c r="K5368" s="373">
        <v>0.45801899980776395</v>
      </c>
    </row>
    <row r="5369" spans="11:11">
      <c r="K5369" s="373">
        <v>0.67244182728638147</v>
      </c>
    </row>
    <row r="5370" spans="11:11">
      <c r="K5370" s="373">
        <v>0.29185559598100341</v>
      </c>
    </row>
    <row r="5371" spans="11:11">
      <c r="K5371" s="373">
        <v>0.15134521220191144</v>
      </c>
    </row>
    <row r="5372" spans="11:11">
      <c r="K5372" s="373">
        <v>0.39178737553059206</v>
      </c>
    </row>
    <row r="5373" spans="11:11">
      <c r="K5373" s="373">
        <v>0.46481212289205254</v>
      </c>
    </row>
    <row r="5374" spans="11:11">
      <c r="K5374" s="373">
        <v>0.20256210936464947</v>
      </c>
    </row>
    <row r="5375" spans="11:11">
      <c r="K5375" s="373">
        <v>0.10572692908958325</v>
      </c>
    </row>
    <row r="5376" spans="11:11">
      <c r="K5376" s="373">
        <v>0.43621347051429904</v>
      </c>
    </row>
    <row r="5377" spans="11:11">
      <c r="K5377" s="373">
        <v>0.24850425132758569</v>
      </c>
    </row>
    <row r="5378" spans="11:11">
      <c r="K5378" s="373">
        <v>0.39534445807565932</v>
      </c>
    </row>
    <row r="5379" spans="11:11">
      <c r="K5379" s="373">
        <v>-0.28438105101743882</v>
      </c>
    </row>
    <row r="5380" spans="11:11">
      <c r="K5380" s="373">
        <v>0.46938067537297767</v>
      </c>
    </row>
    <row r="5381" spans="11:11">
      <c r="K5381" s="373">
        <v>0.41187510222345902</v>
      </c>
    </row>
    <row r="5382" spans="11:11">
      <c r="K5382" s="373">
        <v>9.4984611518744266E-2</v>
      </c>
    </row>
    <row r="5383" spans="11:11">
      <c r="K5383" s="373">
        <v>0.48499044333087604</v>
      </c>
    </row>
    <row r="5384" spans="11:11">
      <c r="K5384" s="373">
        <v>0.27316460433263345</v>
      </c>
    </row>
    <row r="5385" spans="11:11">
      <c r="K5385" s="373">
        <v>0.14971293995993062</v>
      </c>
    </row>
    <row r="5386" spans="11:11">
      <c r="K5386" s="373">
        <v>0.35005723869223848</v>
      </c>
    </row>
    <row r="5387" spans="11:11">
      <c r="K5387" s="373">
        <v>0.37799173875637293</v>
      </c>
    </row>
    <row r="5388" spans="11:11">
      <c r="K5388" s="373">
        <v>0.28773243067832621</v>
      </c>
    </row>
    <row r="5389" spans="11:11">
      <c r="K5389" s="373">
        <v>0.13525386554678942</v>
      </c>
    </row>
    <row r="5390" spans="11:11">
      <c r="K5390" s="373">
        <v>0.39909125632453502</v>
      </c>
    </row>
    <row r="5391" spans="11:11">
      <c r="K5391" s="373">
        <v>0.29107651117594036</v>
      </c>
    </row>
    <row r="5392" spans="11:11">
      <c r="K5392" s="373">
        <v>0.29910615315569822</v>
      </c>
    </row>
    <row r="5393" spans="11:11">
      <c r="K5393" s="373">
        <v>0.4617747670034289</v>
      </c>
    </row>
    <row r="5394" spans="11:11">
      <c r="K5394" s="373">
        <v>9.0782397501196543E-2</v>
      </c>
    </row>
    <row r="5395" spans="11:11">
      <c r="K5395" s="373">
        <v>3.4292054176419562E-2</v>
      </c>
    </row>
    <row r="5396" spans="11:11">
      <c r="K5396" s="373">
        <v>0.24748309035147775</v>
      </c>
    </row>
    <row r="5397" spans="11:11">
      <c r="K5397" s="373">
        <v>9.5746229811756844E-2</v>
      </c>
    </row>
    <row r="5398" spans="11:11">
      <c r="K5398" s="373">
        <v>0.34902850016610931</v>
      </c>
    </row>
    <row r="5399" spans="11:11">
      <c r="K5399" s="373">
        <v>0.16587619894476235</v>
      </c>
    </row>
    <row r="5400" spans="11:11">
      <c r="K5400" s="373">
        <v>0.28193349658382671</v>
      </c>
    </row>
    <row r="5401" spans="11:11">
      <c r="K5401" s="373">
        <v>0.43303285577727801</v>
      </c>
    </row>
    <row r="5402" spans="11:11">
      <c r="K5402" s="373">
        <v>0.22038940662562378</v>
      </c>
    </row>
    <row r="5403" spans="11:11">
      <c r="K5403" s="373">
        <v>0.11045095381771364</v>
      </c>
    </row>
    <row r="5404" spans="11:11">
      <c r="K5404" s="373">
        <v>0.33783504506336048</v>
      </c>
    </row>
    <row r="5405" spans="11:11">
      <c r="K5405" s="373">
        <v>6.3188349154291501E-2</v>
      </c>
    </row>
    <row r="5406" spans="11:11">
      <c r="K5406" s="373">
        <v>-0.11693815061913737</v>
      </c>
    </row>
    <row r="5407" spans="11:11">
      <c r="K5407" s="373">
        <v>-5.5318893655235568E-2</v>
      </c>
    </row>
    <row r="5408" spans="11:11">
      <c r="K5408" s="373">
        <v>0.34338576671183363</v>
      </c>
    </row>
    <row r="5409" spans="11:11">
      <c r="K5409" s="373">
        <v>0.1354992223344802</v>
      </c>
    </row>
    <row r="5410" spans="11:11">
      <c r="K5410" s="373">
        <v>-1.8787753018471354E-2</v>
      </c>
    </row>
    <row r="5411" spans="11:11">
      <c r="K5411" s="373">
        <v>0.1486324377961914</v>
      </c>
    </row>
    <row r="5412" spans="11:11">
      <c r="K5412" s="373">
        <v>0.28254679781608849</v>
      </c>
    </row>
    <row r="5413" spans="11:11">
      <c r="K5413" s="373">
        <v>0.10795275639120594</v>
      </c>
    </row>
    <row r="5414" spans="11:11">
      <c r="K5414" s="373">
        <v>0.52123851268586829</v>
      </c>
    </row>
    <row r="5415" spans="11:11">
      <c r="K5415" s="373">
        <v>0.212074229014384</v>
      </c>
    </row>
    <row r="5416" spans="11:11">
      <c r="K5416" s="373">
        <v>0.25856540918289839</v>
      </c>
    </row>
    <row r="5417" spans="11:11">
      <c r="K5417" s="373">
        <v>0.6057226595829337</v>
      </c>
    </row>
    <row r="5418" spans="11:11">
      <c r="K5418" s="373">
        <v>-8.835479456310924E-2</v>
      </c>
    </row>
    <row r="5419" spans="11:11">
      <c r="K5419" s="373">
        <v>3.343053317453859E-2</v>
      </c>
    </row>
    <row r="5420" spans="11:11">
      <c r="K5420" s="373">
        <v>2.2561690966246717E-2</v>
      </c>
    </row>
    <row r="5421" spans="11:11">
      <c r="K5421" s="373">
        <v>0.33238651789027296</v>
      </c>
    </row>
    <row r="5422" spans="11:11">
      <c r="K5422" s="373">
        <v>0.36036255358914193</v>
      </c>
    </row>
    <row r="5423" spans="11:11">
      <c r="K5423" s="373">
        <v>-0.22012514433190133</v>
      </c>
    </row>
    <row r="5424" spans="11:11">
      <c r="K5424" s="373">
        <v>0.36294675070036897</v>
      </c>
    </row>
    <row r="5425" spans="11:11">
      <c r="K5425" s="373">
        <v>0.26230682420790497</v>
      </c>
    </row>
    <row r="5426" spans="11:11">
      <c r="K5426" s="373">
        <v>0.46097422924504228</v>
      </c>
    </row>
    <row r="5427" spans="11:11">
      <c r="K5427" s="373">
        <v>0.30015324021957057</v>
      </c>
    </row>
    <row r="5428" spans="11:11">
      <c r="K5428" s="373">
        <v>0.13254588807800838</v>
      </c>
    </row>
    <row r="5429" spans="11:11">
      <c r="K5429" s="373">
        <v>2.1106798833123719E-3</v>
      </c>
    </row>
    <row r="5430" spans="11:11">
      <c r="K5430" s="373">
        <v>0.37901655157945968</v>
      </c>
    </row>
    <row r="5431" spans="11:11">
      <c r="K5431" s="373">
        <v>0.29979450842077893</v>
      </c>
    </row>
    <row r="5432" spans="11:11">
      <c r="K5432" s="373">
        <v>0.39361815079683637</v>
      </c>
    </row>
    <row r="5433" spans="11:11">
      <c r="K5433" s="373">
        <v>0.51948815608190935</v>
      </c>
    </row>
    <row r="5434" spans="11:11">
      <c r="K5434" s="373">
        <v>0.11950082032463905</v>
      </c>
    </row>
    <row r="5435" spans="11:11">
      <c r="K5435" s="373">
        <v>1.0976647124775196E-2</v>
      </c>
    </row>
    <row r="5436" spans="11:11">
      <c r="K5436" s="373">
        <v>0.35229094479214496</v>
      </c>
    </row>
    <row r="5437" spans="11:11">
      <c r="K5437" s="373">
        <v>0.48755526363840351</v>
      </c>
    </row>
    <row r="5438" spans="11:11">
      <c r="K5438" s="373">
        <v>0.50324477214496799</v>
      </c>
    </row>
    <row r="5439" spans="11:11">
      <c r="K5439" s="373">
        <v>0.39924845380174157</v>
      </c>
    </row>
    <row r="5440" spans="11:11">
      <c r="K5440" s="373">
        <v>-0.18922746120259737</v>
      </c>
    </row>
    <row r="5441" spans="11:11">
      <c r="K5441" s="373">
        <v>0.20585717602606812</v>
      </c>
    </row>
    <row r="5442" spans="11:11">
      <c r="K5442" s="373">
        <v>0.42285074212638829</v>
      </c>
    </row>
    <row r="5443" spans="11:11">
      <c r="K5443" s="373">
        <v>-8.5235125937937695E-2</v>
      </c>
    </row>
    <row r="5444" spans="11:11">
      <c r="K5444" s="373">
        <v>0.42619789546930265</v>
      </c>
    </row>
    <row r="5445" spans="11:11">
      <c r="K5445" s="373">
        <v>0.29481937319093632</v>
      </c>
    </row>
    <row r="5446" spans="11:11">
      <c r="K5446" s="373">
        <v>0.16993509485255176</v>
      </c>
    </row>
    <row r="5447" spans="11:11">
      <c r="K5447" s="373">
        <v>3.6404408580426484E-2</v>
      </c>
    </row>
    <row r="5448" spans="11:11">
      <c r="K5448" s="373">
        <v>-9.6180257075102804E-2</v>
      </c>
    </row>
    <row r="5449" spans="11:11">
      <c r="K5449" s="373">
        <v>0.15050475579213707</v>
      </c>
    </row>
    <row r="5450" spans="11:11">
      <c r="K5450" s="373">
        <v>0.4140162106642018</v>
      </c>
    </row>
    <row r="5451" spans="11:11">
      <c r="K5451" s="373">
        <v>9.9931925405415845E-2</v>
      </c>
    </row>
    <row r="5452" spans="11:11">
      <c r="K5452" s="373">
        <v>0.23204870567803693</v>
      </c>
    </row>
    <row r="5453" spans="11:11">
      <c r="K5453" s="373">
        <v>0.20264425866774483</v>
      </c>
    </row>
    <row r="5454" spans="11:11">
      <c r="K5454" s="373">
        <v>-0.17862494754652769</v>
      </c>
    </row>
    <row r="5455" spans="11:11">
      <c r="K5455" s="373">
        <v>0.38797667174407668</v>
      </c>
    </row>
    <row r="5456" spans="11:11">
      <c r="K5456" s="373">
        <v>0.19654554129934754</v>
      </c>
    </row>
    <row r="5457" spans="11:11">
      <c r="K5457" s="373">
        <v>-0.18906097663447885</v>
      </c>
    </row>
    <row r="5458" spans="11:11">
      <c r="K5458" s="373">
        <v>8.0160261799381072E-2</v>
      </c>
    </row>
    <row r="5459" spans="11:11">
      <c r="K5459" s="373">
        <v>0.41053691705908246</v>
      </c>
    </row>
    <row r="5460" spans="11:11">
      <c r="K5460" s="373">
        <v>0.19854662683920754</v>
      </c>
    </row>
    <row r="5461" spans="11:11">
      <c r="K5461" s="373">
        <v>0.16062527631475909</v>
      </c>
    </row>
    <row r="5462" spans="11:11">
      <c r="K5462" s="373">
        <v>2.2258784482897198E-2</v>
      </c>
    </row>
    <row r="5463" spans="11:11">
      <c r="K5463" s="373">
        <v>0.32856090841006869</v>
      </c>
    </row>
    <row r="5464" spans="11:11">
      <c r="K5464" s="373">
        <v>0.17764502826747708</v>
      </c>
    </row>
    <row r="5465" spans="11:11">
      <c r="K5465" s="373">
        <v>0.2151353382987693</v>
      </c>
    </row>
    <row r="5466" spans="11:11">
      <c r="K5466" s="373">
        <v>-0.15425729949524114</v>
      </c>
    </row>
    <row r="5467" spans="11:11">
      <c r="K5467" s="373">
        <v>2.0770408231103321E-3</v>
      </c>
    </row>
    <row r="5468" spans="11:11">
      <c r="K5468" s="373">
        <v>0.45451151105025223</v>
      </c>
    </row>
    <row r="5469" spans="11:11">
      <c r="K5469" s="373">
        <v>-6.7757749976533943E-2</v>
      </c>
    </row>
    <row r="5470" spans="11:11">
      <c r="K5470" s="373">
        <v>0.23626877317057371</v>
      </c>
    </row>
    <row r="5471" spans="11:11">
      <c r="K5471" s="373">
        <v>0.58117096981353633</v>
      </c>
    </row>
    <row r="5472" spans="11:11">
      <c r="K5472" s="373">
        <v>0.50949487691120376</v>
      </c>
    </row>
    <row r="5473" spans="11:11">
      <c r="K5473" s="373">
        <v>0.34694411504527545</v>
      </c>
    </row>
    <row r="5474" spans="11:11">
      <c r="K5474" s="373">
        <v>0.53975771358019808</v>
      </c>
    </row>
    <row r="5475" spans="11:11">
      <c r="K5475" s="373">
        <v>0.26640033084200931</v>
      </c>
    </row>
    <row r="5476" spans="11:11">
      <c r="K5476" s="373">
        <v>0.15865659950252486</v>
      </c>
    </row>
    <row r="5477" spans="11:11">
      <c r="K5477" s="373">
        <v>0.22752856517178732</v>
      </c>
    </row>
    <row r="5478" spans="11:11">
      <c r="K5478" s="373">
        <v>0.43057779495529824</v>
      </c>
    </row>
    <row r="5479" spans="11:11">
      <c r="K5479" s="373">
        <v>0.28615862948593329</v>
      </c>
    </row>
    <row r="5480" spans="11:11">
      <c r="K5480" s="373">
        <v>0.41676229544163079</v>
      </c>
    </row>
    <row r="5481" spans="11:11">
      <c r="K5481" s="373">
        <v>0.56439960944933909</v>
      </c>
    </row>
    <row r="5482" spans="11:11">
      <c r="K5482" s="373">
        <v>0.61557578314154493</v>
      </c>
    </row>
    <row r="5483" spans="11:11">
      <c r="K5483" s="373">
        <v>0.34783480416592027</v>
      </c>
    </row>
    <row r="5484" spans="11:11">
      <c r="K5484" s="373">
        <v>0.15670400022502484</v>
      </c>
    </row>
    <row r="5485" spans="11:11">
      <c r="K5485" s="373">
        <v>0.16363072224237918</v>
      </c>
    </row>
    <row r="5486" spans="11:11">
      <c r="K5486" s="373">
        <v>0.37205227167628885</v>
      </c>
    </row>
    <row r="5487" spans="11:11">
      <c r="K5487" s="373">
        <v>0.33657745007847417</v>
      </c>
    </row>
    <row r="5488" spans="11:11">
      <c r="K5488" s="373">
        <v>0.33684764859359784</v>
      </c>
    </row>
    <row r="5489" spans="11:11">
      <c r="K5489" s="373">
        <v>-0.25413813120817352</v>
      </c>
    </row>
    <row r="5490" spans="11:11">
      <c r="K5490" s="373">
        <v>9.3641662488768151E-2</v>
      </c>
    </row>
    <row r="5491" spans="11:11">
      <c r="K5491" s="373">
        <v>0.29801953022603178</v>
      </c>
    </row>
    <row r="5492" spans="11:11">
      <c r="K5492" s="373">
        <v>0.10039009715229907</v>
      </c>
    </row>
    <row r="5493" spans="11:11">
      <c r="K5493" s="373">
        <v>0.14357794570642368</v>
      </c>
    </row>
    <row r="5494" spans="11:11">
      <c r="K5494" s="373">
        <v>0.1710416626023219</v>
      </c>
    </row>
    <row r="5495" spans="11:11">
      <c r="K5495" s="373">
        <v>0.42700110224373566</v>
      </c>
    </row>
    <row r="5496" spans="11:11">
      <c r="K5496" s="373">
        <v>0.18933030304306175</v>
      </c>
    </row>
    <row r="5497" spans="11:11">
      <c r="K5497" s="373">
        <v>0.55979636654216103</v>
      </c>
    </row>
    <row r="5498" spans="11:11">
      <c r="K5498" s="373">
        <v>7.431965110005545E-2</v>
      </c>
    </row>
    <row r="5499" spans="11:11">
      <c r="K5499" s="373">
        <v>7.450868050528725E-2</v>
      </c>
    </row>
    <row r="5500" spans="11:11">
      <c r="K5500" s="373">
        <v>0.41069900542349336</v>
      </c>
    </row>
    <row r="5501" spans="11:11">
      <c r="K5501" s="373">
        <v>0.42566636490359988</v>
      </c>
    </row>
    <row r="5502" spans="11:11">
      <c r="K5502" s="373">
        <v>0.10031248349614441</v>
      </c>
    </row>
    <row r="5503" spans="11:11">
      <c r="K5503" s="373">
        <v>5.3288876602946234E-2</v>
      </c>
    </row>
    <row r="5504" spans="11:11">
      <c r="K5504" s="373">
        <v>0.16569115198974127</v>
      </c>
    </row>
    <row r="5505" spans="11:11">
      <c r="K5505" s="373">
        <v>0.20832812719193439</v>
      </c>
    </row>
    <row r="5506" spans="11:11">
      <c r="K5506" s="373">
        <v>0.46613271393846456</v>
      </c>
    </row>
    <row r="5507" spans="11:11">
      <c r="K5507" s="373">
        <v>-2.1860135436835293E-3</v>
      </c>
    </row>
    <row r="5508" spans="11:11">
      <c r="K5508" s="373">
        <v>5.4151081697254133E-2</v>
      </c>
    </row>
    <row r="5509" spans="11:11">
      <c r="K5509" s="373">
        <v>0.3699702405821399</v>
      </c>
    </row>
    <row r="5510" spans="11:11">
      <c r="K5510" s="373">
        <v>0.11317535876962137</v>
      </c>
    </row>
    <row r="5511" spans="11:11">
      <c r="K5511" s="373">
        <v>8.3989656086884912E-2</v>
      </c>
    </row>
    <row r="5512" spans="11:11">
      <c r="K5512" s="373">
        <v>0.19938361666930038</v>
      </c>
    </row>
    <row r="5513" spans="11:11">
      <c r="K5513" s="373">
        <v>0.15447836925290681</v>
      </c>
    </row>
    <row r="5514" spans="11:11">
      <c r="K5514" s="373">
        <v>0.29135460016609827</v>
      </c>
    </row>
    <row r="5515" spans="11:11">
      <c r="K5515" s="373">
        <v>3.4744287148389619E-2</v>
      </c>
    </row>
    <row r="5516" spans="11:11">
      <c r="K5516" s="373">
        <v>-9.8243054629770232E-2</v>
      </c>
    </row>
    <row r="5517" spans="11:11">
      <c r="K5517" s="373">
        <v>0.28752343722641704</v>
      </c>
    </row>
    <row r="5518" spans="11:11">
      <c r="K5518" s="373">
        <v>0.23581477580236365</v>
      </c>
    </row>
    <row r="5519" spans="11:11">
      <c r="K5519" s="373">
        <v>9.4687242552940365E-2</v>
      </c>
    </row>
    <row r="5520" spans="11:11">
      <c r="K5520" s="373">
        <v>0.2981265487264011</v>
      </c>
    </row>
    <row r="5521" spans="11:11">
      <c r="K5521" s="373">
        <v>0.36383593203883802</v>
      </c>
    </row>
    <row r="5522" spans="11:11">
      <c r="K5522" s="373">
        <v>0.51961084603342012</v>
      </c>
    </row>
    <row r="5523" spans="11:11">
      <c r="K5523" s="373">
        <v>0.13353163980273797</v>
      </c>
    </row>
    <row r="5524" spans="11:11">
      <c r="K5524" s="373">
        <v>0.40538116461216189</v>
      </c>
    </row>
    <row r="5525" spans="11:11">
      <c r="K5525" s="373">
        <v>0.35900493941795331</v>
      </c>
    </row>
    <row r="5526" spans="11:11">
      <c r="K5526" s="373">
        <v>8.6261709526080921E-2</v>
      </c>
    </row>
    <row r="5527" spans="11:11">
      <c r="K5527" s="373">
        <v>-5.997225531467143E-2</v>
      </c>
    </row>
    <row r="5528" spans="11:11">
      <c r="K5528" s="373">
        <v>0.39005032552339269</v>
      </c>
    </row>
    <row r="5529" spans="11:11">
      <c r="K5529" s="373">
        <v>0.22026159296586023</v>
      </c>
    </row>
    <row r="5530" spans="11:11">
      <c r="K5530" s="373">
        <v>0.41329046504917999</v>
      </c>
    </row>
    <row r="5531" spans="11:11">
      <c r="K5531" s="373">
        <v>0.33962010215510197</v>
      </c>
    </row>
    <row r="5532" spans="11:11">
      <c r="K5532" s="373">
        <v>0.20752200175544044</v>
      </c>
    </row>
    <row r="5533" spans="11:11">
      <c r="K5533" s="373">
        <v>0.35323356699417352</v>
      </c>
    </row>
    <row r="5534" spans="11:11">
      <c r="K5534" s="373">
        <v>0.30626190761242933</v>
      </c>
    </row>
    <row r="5535" spans="11:11">
      <c r="K5535" s="373">
        <v>0.13081793375332929</v>
      </c>
    </row>
    <row r="5536" spans="11:11">
      <c r="K5536" s="373">
        <v>0.35759127774001431</v>
      </c>
    </row>
    <row r="5537" spans="11:11">
      <c r="K5537" s="373">
        <v>0.24180200541089447</v>
      </c>
    </row>
    <row r="5538" spans="11:11">
      <c r="K5538" s="373">
        <v>0.39094907973563897</v>
      </c>
    </row>
    <row r="5539" spans="11:11">
      <c r="K5539" s="373">
        <v>-6.3221647957174332E-2</v>
      </c>
    </row>
    <row r="5540" spans="11:11">
      <c r="K5540" s="373">
        <v>0.12233445074240845</v>
      </c>
    </row>
    <row r="5541" spans="11:11">
      <c r="K5541" s="373">
        <v>0.14693869407264226</v>
      </c>
    </row>
    <row r="5542" spans="11:11">
      <c r="K5542" s="373">
        <v>-0.22008945813200909</v>
      </c>
    </row>
    <row r="5543" spans="11:11">
      <c r="K5543" s="373">
        <v>0.44250107533115357</v>
      </c>
    </row>
    <row r="5544" spans="11:11">
      <c r="K5544" s="373">
        <v>0.59397882443116345</v>
      </c>
    </row>
    <row r="5545" spans="11:11">
      <c r="K5545" s="373">
        <v>0.16193521471378403</v>
      </c>
    </row>
    <row r="5546" spans="11:11">
      <c r="K5546" s="373">
        <v>0.56595161646766234</v>
      </c>
    </row>
    <row r="5547" spans="11:11">
      <c r="K5547" s="373">
        <v>0.23312969729484245</v>
      </c>
    </row>
    <row r="5548" spans="11:11">
      <c r="K5548" s="373">
        <v>-8.1682244602897525E-2</v>
      </c>
    </row>
    <row r="5549" spans="11:11">
      <c r="K5549" s="373">
        <v>0.32825313365860875</v>
      </c>
    </row>
    <row r="5550" spans="11:11">
      <c r="K5550" s="373">
        <v>-0.1428987362619254</v>
      </c>
    </row>
    <row r="5551" spans="11:11">
      <c r="K5551" s="373">
        <v>3.3636882966258552E-2</v>
      </c>
    </row>
    <row r="5552" spans="11:11">
      <c r="K5552" s="373">
        <v>0.10864853927772811</v>
      </c>
    </row>
    <row r="5553" spans="11:11">
      <c r="K5553" s="373">
        <v>0.20818261935124194</v>
      </c>
    </row>
    <row r="5554" spans="11:11">
      <c r="K5554" s="373">
        <v>0.18097550757908865</v>
      </c>
    </row>
    <row r="5555" spans="11:11">
      <c r="K5555" s="373">
        <v>0.42007671780955724</v>
      </c>
    </row>
    <row r="5556" spans="11:11">
      <c r="K5556" s="373">
        <v>0.18437902968824038</v>
      </c>
    </row>
    <row r="5557" spans="11:11">
      <c r="K5557" s="373">
        <v>0.12327815951128063</v>
      </c>
    </row>
    <row r="5558" spans="11:11">
      <c r="K5558" s="373">
        <v>0.38006604769355357</v>
      </c>
    </row>
    <row r="5559" spans="11:11">
      <c r="K5559" s="373">
        <v>0.44599872210140967</v>
      </c>
    </row>
    <row r="5560" spans="11:11">
      <c r="K5560" s="373">
        <v>0.39804899145223049</v>
      </c>
    </row>
    <row r="5561" spans="11:11">
      <c r="K5561" s="373">
        <v>0.43217018439809141</v>
      </c>
    </row>
    <row r="5562" spans="11:11">
      <c r="K5562" s="373">
        <v>0.22671807979894765</v>
      </c>
    </row>
    <row r="5563" spans="11:11">
      <c r="K5563" s="373">
        <v>3.3964691476663145E-2</v>
      </c>
    </row>
    <row r="5564" spans="11:11">
      <c r="K5564" s="373">
        <v>0.12817654432914627</v>
      </c>
    </row>
    <row r="5565" spans="11:11">
      <c r="K5565" s="373">
        <v>-0.1172047047584206</v>
      </c>
    </row>
    <row r="5566" spans="11:11">
      <c r="K5566" s="373">
        <v>7.5578072325643619E-2</v>
      </c>
    </row>
    <row r="5567" spans="11:11">
      <c r="K5567" s="373">
        <v>-0.12491822614843651</v>
      </c>
    </row>
    <row r="5568" spans="11:11">
      <c r="K5568" s="373">
        <v>1.7082848637635317E-2</v>
      </c>
    </row>
    <row r="5569" spans="11:11">
      <c r="K5569" s="373">
        <v>0.25918794905495202</v>
      </c>
    </row>
    <row r="5570" spans="11:11">
      <c r="K5570" s="373">
        <v>0.34758395787107887</v>
      </c>
    </row>
    <row r="5571" spans="11:11">
      <c r="K5571" s="373">
        <v>-8.965899108630504E-2</v>
      </c>
    </row>
    <row r="5572" spans="11:11">
      <c r="K5572" s="373">
        <v>8.510622159199599E-2</v>
      </c>
    </row>
    <row r="5573" spans="11:11">
      <c r="K5573" s="373">
        <v>0.19837096536543819</v>
      </c>
    </row>
    <row r="5574" spans="11:11">
      <c r="K5574" s="373">
        <v>-0.19691415963393688</v>
      </c>
    </row>
    <row r="5575" spans="11:11">
      <c r="K5575" s="373">
        <v>0.53066741678825458</v>
      </c>
    </row>
    <row r="5576" spans="11:11">
      <c r="K5576" s="373">
        <v>0.22778437853455569</v>
      </c>
    </row>
    <row r="5577" spans="11:11">
      <c r="K5577" s="373">
        <v>0.51181115500157359</v>
      </c>
    </row>
    <row r="5578" spans="11:11">
      <c r="K5578" s="373">
        <v>-5.8608617301025734E-2</v>
      </c>
    </row>
    <row r="5579" spans="11:11">
      <c r="K5579" s="373">
        <v>0.35944520627653231</v>
      </c>
    </row>
    <row r="5580" spans="11:11">
      <c r="K5580" s="373">
        <v>-5.670360063074209E-2</v>
      </c>
    </row>
    <row r="5581" spans="11:11">
      <c r="K5581" s="373">
        <v>0.16040234774966478</v>
      </c>
    </row>
    <row r="5582" spans="11:11">
      <c r="K5582" s="373">
        <v>7.8255947070392518E-2</v>
      </c>
    </row>
    <row r="5583" spans="11:11">
      <c r="K5583" s="373">
        <v>0.34222492177136798</v>
      </c>
    </row>
    <row r="5584" spans="11:11">
      <c r="K5584" s="373">
        <v>0.36228117564139528</v>
      </c>
    </row>
    <row r="5585" spans="11:11">
      <c r="K5585" s="373">
        <v>-5.1503688213039411E-2</v>
      </c>
    </row>
    <row r="5586" spans="11:11">
      <c r="K5586" s="373">
        <v>0.43970789947754296</v>
      </c>
    </row>
    <row r="5587" spans="11:11">
      <c r="K5587" s="373">
        <v>0.11999872497231534</v>
      </c>
    </row>
    <row r="5588" spans="11:11">
      <c r="K5588" s="373">
        <v>0.39149721206444421</v>
      </c>
    </row>
    <row r="5589" spans="11:11">
      <c r="K5589" s="373">
        <v>9.703386054750629E-2</v>
      </c>
    </row>
    <row r="5590" spans="11:11">
      <c r="K5590" s="373">
        <v>0.32812836309578719</v>
      </c>
    </row>
    <row r="5591" spans="11:11">
      <c r="K5591" s="373">
        <v>0.21615696513701788</v>
      </c>
    </row>
    <row r="5592" spans="11:11">
      <c r="K5592" s="373">
        <v>0.15215881203468151</v>
      </c>
    </row>
    <row r="5593" spans="11:11">
      <c r="K5593" s="373">
        <v>0.16583196530613331</v>
      </c>
    </row>
    <row r="5594" spans="11:11">
      <c r="K5594" s="373">
        <v>-0.11878101015110809</v>
      </c>
    </row>
    <row r="5595" spans="11:11">
      <c r="K5595" s="373">
        <v>0.41282783706182635</v>
      </c>
    </row>
    <row r="5596" spans="11:11">
      <c r="K5596" s="373">
        <v>-4.5172414017030316E-2</v>
      </c>
    </row>
    <row r="5597" spans="11:11">
      <c r="K5597" s="373">
        <v>0.4368667249904119</v>
      </c>
    </row>
    <row r="5598" spans="11:11">
      <c r="K5598" s="373">
        <v>0.3016340467019123</v>
      </c>
    </row>
    <row r="5599" spans="11:11">
      <c r="K5599" s="373">
        <v>-0.12085660399113107</v>
      </c>
    </row>
    <row r="5600" spans="11:11">
      <c r="K5600" s="373">
        <v>0.32691985108698396</v>
      </c>
    </row>
    <row r="5601" spans="11:11">
      <c r="K5601" s="373">
        <v>6.1215651574283658E-2</v>
      </c>
    </row>
    <row r="5602" spans="11:11">
      <c r="K5602" s="373">
        <v>0.29955869100608989</v>
      </c>
    </row>
    <row r="5603" spans="11:11">
      <c r="K5603" s="373">
        <v>0.14806366033626883</v>
      </c>
    </row>
    <row r="5604" spans="11:11">
      <c r="K5604" s="373">
        <v>0.36705017611446711</v>
      </c>
    </row>
    <row r="5605" spans="11:11">
      <c r="K5605" s="373">
        <v>0.10149029229773521</v>
      </c>
    </row>
    <row r="5606" spans="11:11">
      <c r="K5606" s="373">
        <v>-0.11294314033106112</v>
      </c>
    </row>
    <row r="5607" spans="11:11">
      <c r="K5607" s="373">
        <v>5.4327814725851686E-2</v>
      </c>
    </row>
    <row r="5608" spans="11:11">
      <c r="K5608" s="373">
        <v>0.44753304652918002</v>
      </c>
    </row>
    <row r="5609" spans="11:11">
      <c r="K5609" s="373">
        <v>0.31475415729198231</v>
      </c>
    </row>
    <row r="5610" spans="11:11">
      <c r="K5610" s="373">
        <v>0.32380320335173352</v>
      </c>
    </row>
    <row r="5611" spans="11:11">
      <c r="K5611" s="373">
        <v>0.29908719949926321</v>
      </c>
    </row>
    <row r="5612" spans="11:11">
      <c r="K5612" s="373">
        <v>0.1597183704982823</v>
      </c>
    </row>
    <row r="5613" spans="11:11">
      <c r="K5613" s="373">
        <v>0.28293374298653262</v>
      </c>
    </row>
    <row r="5614" spans="11:11">
      <c r="K5614" s="373">
        <v>0.34039682085494594</v>
      </c>
    </row>
    <row r="5615" spans="11:11">
      <c r="K5615" s="373">
        <v>0.13479572441283505</v>
      </c>
    </row>
    <row r="5616" spans="11:11">
      <c r="K5616" s="373">
        <v>0.61375026916115161</v>
      </c>
    </row>
    <row r="5617" spans="11:11">
      <c r="K5617" s="373">
        <v>0.13816487719484161</v>
      </c>
    </row>
    <row r="5618" spans="11:11">
      <c r="K5618" s="373">
        <v>0.30416241281726952</v>
      </c>
    </row>
    <row r="5619" spans="11:11">
      <c r="K5619" s="373">
        <v>0.13611828458877362</v>
      </c>
    </row>
    <row r="5620" spans="11:11">
      <c r="K5620" s="373">
        <v>0.56960609403778673</v>
      </c>
    </row>
    <row r="5621" spans="11:11">
      <c r="K5621" s="373">
        <v>0.26574800552064826</v>
      </c>
    </row>
    <row r="5622" spans="11:11">
      <c r="K5622" s="373">
        <v>0.23320366924504587</v>
      </c>
    </row>
    <row r="5623" spans="11:11">
      <c r="K5623" s="373">
        <v>8.6546119998307303E-2</v>
      </c>
    </row>
    <row r="5624" spans="11:11">
      <c r="K5624" s="373">
        <v>0.3373283874245081</v>
      </c>
    </row>
    <row r="5625" spans="11:11">
      <c r="K5625" s="373">
        <v>6.3537495908674968E-2</v>
      </c>
    </row>
    <row r="5626" spans="11:11">
      <c r="K5626" s="373">
        <v>3.704535400485609E-2</v>
      </c>
    </row>
    <row r="5627" spans="11:11">
      <c r="K5627" s="373">
        <v>0.34992034840037345</v>
      </c>
    </row>
    <row r="5628" spans="11:11">
      <c r="K5628" s="373">
        <v>0.35808477431935914</v>
      </c>
    </row>
    <row r="5629" spans="11:11">
      <c r="K5629" s="373">
        <v>0.10968664329243061</v>
      </c>
    </row>
    <row r="5630" spans="11:11">
      <c r="K5630" s="373">
        <v>0.28963250379971361</v>
      </c>
    </row>
    <row r="5631" spans="11:11">
      <c r="K5631" s="373">
        <v>0.29313803034243002</v>
      </c>
    </row>
    <row r="5632" spans="11:11">
      <c r="K5632" s="373">
        <v>0.54819879473882183</v>
      </c>
    </row>
    <row r="5633" spans="11:11">
      <c r="K5633" s="373">
        <v>0.14273234508345767</v>
      </c>
    </row>
    <row r="5634" spans="11:11">
      <c r="K5634" s="373">
        <v>0.32419553673512769</v>
      </c>
    </row>
    <row r="5635" spans="11:11">
      <c r="K5635" s="373">
        <v>0.25686264276968918</v>
      </c>
    </row>
    <row r="5636" spans="11:11">
      <c r="K5636" s="373">
        <v>0.32194907058754318</v>
      </c>
    </row>
    <row r="5637" spans="11:11">
      <c r="K5637" s="373">
        <v>0.18968398242358231</v>
      </c>
    </row>
    <row r="5638" spans="11:11">
      <c r="K5638" s="373">
        <v>7.7735475182123759E-2</v>
      </c>
    </row>
    <row r="5639" spans="11:11">
      <c r="K5639" s="373">
        <v>-2.2497516946173857E-2</v>
      </c>
    </row>
    <row r="5640" spans="11:11">
      <c r="K5640" s="373">
        <v>2.8158048908100142E-5</v>
      </c>
    </row>
    <row r="5641" spans="11:11">
      <c r="K5641" s="373">
        <v>0.23871801397431636</v>
      </c>
    </row>
    <row r="5642" spans="11:11">
      <c r="K5642" s="373">
        <v>0.16954418607016386</v>
      </c>
    </row>
    <row r="5643" spans="11:11">
      <c r="K5643" s="373">
        <v>0.44319173669460699</v>
      </c>
    </row>
    <row r="5644" spans="11:11">
      <c r="K5644" s="373">
        <v>0.16851728371942287</v>
      </c>
    </row>
    <row r="5645" spans="11:11">
      <c r="K5645" s="373">
        <v>8.36974269455526E-3</v>
      </c>
    </row>
    <row r="5646" spans="11:11">
      <c r="K5646" s="373">
        <v>-1.4815203029815205E-2</v>
      </c>
    </row>
    <row r="5647" spans="11:11">
      <c r="K5647" s="373">
        <v>0.29770276388983485</v>
      </c>
    </row>
    <row r="5648" spans="11:11">
      <c r="K5648" s="373">
        <v>-0.13418215262433431</v>
      </c>
    </row>
    <row r="5649" spans="11:11">
      <c r="K5649" s="373">
        <v>0.21779825429074884</v>
      </c>
    </row>
    <row r="5650" spans="11:11">
      <c r="K5650" s="373">
        <v>0.27335327407280285</v>
      </c>
    </row>
    <row r="5651" spans="11:11">
      <c r="K5651" s="373">
        <v>0.48315973956506308</v>
      </c>
    </row>
    <row r="5652" spans="11:11">
      <c r="K5652" s="373">
        <v>0.16914749542866958</v>
      </c>
    </row>
    <row r="5653" spans="11:11">
      <c r="K5653" s="373">
        <v>6.1299374818672536E-2</v>
      </c>
    </row>
    <row r="5654" spans="11:11">
      <c r="K5654" s="373">
        <v>0.53476305157835702</v>
      </c>
    </row>
    <row r="5655" spans="11:11">
      <c r="K5655" s="373">
        <v>0.11004975553554686</v>
      </c>
    </row>
    <row r="5656" spans="11:11">
      <c r="K5656" s="373">
        <v>0.47475131517765989</v>
      </c>
    </row>
    <row r="5657" spans="11:11">
      <c r="K5657" s="373">
        <v>0.23263427724584496</v>
      </c>
    </row>
    <row r="5658" spans="11:11">
      <c r="K5658" s="373">
        <v>0.28873760615956368</v>
      </c>
    </row>
    <row r="5659" spans="11:11">
      <c r="K5659" s="373">
        <v>0.18974167926131202</v>
      </c>
    </row>
    <row r="5660" spans="11:11">
      <c r="K5660" s="373">
        <v>0.33087692660371371</v>
      </c>
    </row>
    <row r="5661" spans="11:11">
      <c r="K5661" s="373">
        <v>0.48143705744339305</v>
      </c>
    </row>
    <row r="5662" spans="11:11">
      <c r="K5662" s="373">
        <v>0.21951448281048402</v>
      </c>
    </row>
    <row r="5663" spans="11:11">
      <c r="K5663" s="373">
        <v>3.9970536982105731E-3</v>
      </c>
    </row>
    <row r="5664" spans="11:11">
      <c r="K5664" s="373">
        <v>0.13534185106797492</v>
      </c>
    </row>
    <row r="5665" spans="11:11">
      <c r="K5665" s="373">
        <v>0.27093078771425883</v>
      </c>
    </row>
    <row r="5666" spans="11:11">
      <c r="K5666" s="373">
        <v>-0.19701997753120348</v>
      </c>
    </row>
    <row r="5667" spans="11:11">
      <c r="K5667" s="373">
        <v>0.10888329954629206</v>
      </c>
    </row>
    <row r="5668" spans="11:11">
      <c r="K5668" s="373">
        <v>0.64106644363154386</v>
      </c>
    </row>
    <row r="5669" spans="11:11">
      <c r="K5669" s="373">
        <v>0.52703632042553594</v>
      </c>
    </row>
    <row r="5670" spans="11:11">
      <c r="K5670" s="373">
        <v>0.39922455178231187</v>
      </c>
    </row>
    <row r="5671" spans="11:11">
      <c r="K5671" s="373">
        <v>3.3225182697986577E-2</v>
      </c>
    </row>
    <row r="5672" spans="11:11">
      <c r="K5672" s="373">
        <v>0.18212807400556308</v>
      </c>
    </row>
    <row r="5673" spans="11:11">
      <c r="K5673" s="373">
        <v>0.25618095826719944</v>
      </c>
    </row>
    <row r="5674" spans="11:11">
      <c r="K5674" s="373">
        <v>-1.283963934252319E-2</v>
      </c>
    </row>
    <row r="5675" spans="11:11">
      <c r="K5675" s="373">
        <v>-2.6383043416722485E-2</v>
      </c>
    </row>
    <row r="5676" spans="11:11">
      <c r="K5676" s="373">
        <v>0.33049847334822435</v>
      </c>
    </row>
    <row r="5677" spans="11:11">
      <c r="K5677" s="373">
        <v>7.5170812221018846E-2</v>
      </c>
    </row>
    <row r="5678" spans="11:11">
      <c r="K5678" s="373">
        <v>9.868516872430888E-2</v>
      </c>
    </row>
    <row r="5679" spans="11:11">
      <c r="K5679" s="373">
        <v>0.10848835235435694</v>
      </c>
    </row>
    <row r="5680" spans="11:11">
      <c r="K5680" s="373">
        <v>0.3819477506397837</v>
      </c>
    </row>
    <row r="5681" spans="11:11">
      <c r="K5681" s="373">
        <v>0.14874224564572636</v>
      </c>
    </row>
    <row r="5682" spans="11:11">
      <c r="K5682" s="373">
        <v>0.28167351847220368</v>
      </c>
    </row>
    <row r="5683" spans="11:11">
      <c r="K5683" s="373">
        <v>0.48379808118274426</v>
      </c>
    </row>
    <row r="5684" spans="11:11">
      <c r="K5684" s="373">
        <v>0.49052152380848213</v>
      </c>
    </row>
    <row r="5685" spans="11:11">
      <c r="K5685" s="373">
        <v>7.7555748452849738E-2</v>
      </c>
    </row>
    <row r="5686" spans="11:11">
      <c r="K5686" s="373">
        <v>-9.0312153721364141E-2</v>
      </c>
    </row>
    <row r="5687" spans="11:11">
      <c r="K5687" s="373">
        <v>-0.13792765700696719</v>
      </c>
    </row>
    <row r="5688" spans="11:11">
      <c r="K5688" s="373">
        <v>4.3652683434800332E-2</v>
      </c>
    </row>
    <row r="5689" spans="11:11">
      <c r="K5689" s="373">
        <v>0.11852822813585573</v>
      </c>
    </row>
    <row r="5690" spans="11:11">
      <c r="K5690" s="373">
        <v>0.35546058444978446</v>
      </c>
    </row>
    <row r="5691" spans="11:11">
      <c r="K5691" s="373">
        <v>0.53815867615831725</v>
      </c>
    </row>
    <row r="5692" spans="11:11">
      <c r="K5692" s="373">
        <v>0.30322039458819972</v>
      </c>
    </row>
    <row r="5693" spans="11:11">
      <c r="K5693" s="373">
        <v>0.4649902452097896</v>
      </c>
    </row>
    <row r="5694" spans="11:11">
      <c r="K5694" s="373">
        <v>0.12222351155436262</v>
      </c>
    </row>
    <row r="5695" spans="11:11">
      <c r="K5695" s="373">
        <v>0.32844802587477151</v>
      </c>
    </row>
    <row r="5696" spans="11:11">
      <c r="K5696" s="373">
        <v>7.1138322510647001E-2</v>
      </c>
    </row>
    <row r="5697" spans="11:11">
      <c r="K5697" s="373">
        <v>1.4792271247328515E-2</v>
      </c>
    </row>
    <row r="5698" spans="11:11">
      <c r="K5698" s="373">
        <v>0.31172706380238502</v>
      </c>
    </row>
    <row r="5699" spans="11:11">
      <c r="K5699" s="373">
        <v>-8.7892478845210231E-2</v>
      </c>
    </row>
    <row r="5700" spans="11:11">
      <c r="K5700" s="373">
        <v>0.20286529522786378</v>
      </c>
    </row>
    <row r="5701" spans="11:11">
      <c r="K5701" s="373">
        <v>0.2880259430876051</v>
      </c>
    </row>
    <row r="5702" spans="11:11">
      <c r="K5702" s="373">
        <v>0.11507155005664416</v>
      </c>
    </row>
    <row r="5703" spans="11:11">
      <c r="K5703" s="373">
        <v>0.17323054846778518</v>
      </c>
    </row>
    <row r="5704" spans="11:11">
      <c r="K5704" s="373">
        <v>0.11092320362514663</v>
      </c>
    </row>
    <row r="5705" spans="11:11">
      <c r="K5705" s="373">
        <v>-0.25715242663078353</v>
      </c>
    </row>
    <row r="5706" spans="11:11">
      <c r="K5706" s="373">
        <v>0.12754271980449139</v>
      </c>
    </row>
    <row r="5707" spans="11:11">
      <c r="K5707" s="373">
        <v>-0.21833079698523472</v>
      </c>
    </row>
    <row r="5708" spans="11:11">
      <c r="K5708" s="373">
        <v>0.16556856054481428</v>
      </c>
    </row>
    <row r="5709" spans="11:11">
      <c r="K5709" s="373">
        <v>-9.3700243188027388E-3</v>
      </c>
    </row>
    <row r="5710" spans="11:11">
      <c r="K5710" s="373">
        <v>0.30416468006295916</v>
      </c>
    </row>
    <row r="5711" spans="11:11">
      <c r="K5711" s="373">
        <v>0.44036627460395894</v>
      </c>
    </row>
    <row r="5712" spans="11:11">
      <c r="K5712" s="373">
        <v>-3.1317943138316817E-2</v>
      </c>
    </row>
    <row r="5713" spans="11:11">
      <c r="K5713" s="373">
        <v>0.25964891740036444</v>
      </c>
    </row>
    <row r="5714" spans="11:11">
      <c r="K5714" s="373">
        <v>0.22561359348460819</v>
      </c>
    </row>
    <row r="5715" spans="11:11">
      <c r="K5715" s="373">
        <v>0.34609370635112202</v>
      </c>
    </row>
    <row r="5716" spans="11:11">
      <c r="K5716" s="373">
        <v>0.50329210408760505</v>
      </c>
    </row>
    <row r="5717" spans="11:11">
      <c r="K5717" s="373">
        <v>0.1214449874936312</v>
      </c>
    </row>
    <row r="5718" spans="11:11">
      <c r="K5718" s="373">
        <v>5.4892778015657839E-2</v>
      </c>
    </row>
    <row r="5719" spans="11:11">
      <c r="K5719" s="373">
        <v>7.126553028209659E-2</v>
      </c>
    </row>
    <row r="5720" spans="11:11">
      <c r="K5720" s="373">
        <v>0.34942651369665301</v>
      </c>
    </row>
    <row r="5721" spans="11:11">
      <c r="K5721" s="373">
        <v>2.0469990268632721E-2</v>
      </c>
    </row>
    <row r="5722" spans="11:11">
      <c r="K5722" s="373">
        <v>7.9237248307660213E-2</v>
      </c>
    </row>
    <row r="5723" spans="11:11">
      <c r="K5723" s="373">
        <v>9.5552876610375703E-2</v>
      </c>
    </row>
    <row r="5724" spans="11:11">
      <c r="K5724" s="373">
        <v>-5.6896454318170919E-2</v>
      </c>
    </row>
    <row r="5725" spans="11:11">
      <c r="K5725" s="373">
        <v>0.31968013963553799</v>
      </c>
    </row>
    <row r="5726" spans="11:11">
      <c r="K5726" s="373">
        <v>3.0242762231420528E-3</v>
      </c>
    </row>
    <row r="5727" spans="11:11">
      <c r="K5727" s="373">
        <v>0.28855516437206297</v>
      </c>
    </row>
    <row r="5728" spans="11:11">
      <c r="K5728" s="373">
        <v>0.55473523688493809</v>
      </c>
    </row>
    <row r="5729" spans="11:11">
      <c r="K5729" s="373">
        <v>0.4650030603661881</v>
      </c>
    </row>
    <row r="5730" spans="11:11">
      <c r="K5730" s="373">
        <v>0.33951186287754487</v>
      </c>
    </row>
    <row r="5731" spans="11:11">
      <c r="K5731" s="373">
        <v>0.14611541835048736</v>
      </c>
    </row>
    <row r="5732" spans="11:11">
      <c r="K5732" s="373">
        <v>0.33970290841960904</v>
      </c>
    </row>
    <row r="5733" spans="11:11">
      <c r="K5733" s="373">
        <v>0.27585489582229927</v>
      </c>
    </row>
    <row r="5734" spans="11:11">
      <c r="K5734" s="373">
        <v>0.57288350040355196</v>
      </c>
    </row>
    <row r="5735" spans="11:11">
      <c r="K5735" s="373">
        <v>0.38409434896785211</v>
      </c>
    </row>
    <row r="5736" spans="11:11">
      <c r="K5736" s="373">
        <v>0.19269890476912965</v>
      </c>
    </row>
    <row r="5737" spans="11:11">
      <c r="K5737" s="373">
        <v>0.36392379643900874</v>
      </c>
    </row>
    <row r="5738" spans="11:11">
      <c r="K5738" s="373">
        <v>0.27955850405819715</v>
      </c>
    </row>
    <row r="5739" spans="11:11">
      <c r="K5739" s="373">
        <v>0.51763632851501851</v>
      </c>
    </row>
    <row r="5740" spans="11:11">
      <c r="K5740" s="373">
        <v>0.22905115652593211</v>
      </c>
    </row>
    <row r="5741" spans="11:11">
      <c r="K5741" s="373">
        <v>0.28297745162830124</v>
      </c>
    </row>
    <row r="5742" spans="11:11">
      <c r="K5742" s="373">
        <v>0.33127434276557954</v>
      </c>
    </row>
    <row r="5743" spans="11:11">
      <c r="K5743" s="373">
        <v>0.1189974637283171</v>
      </c>
    </row>
    <row r="5744" spans="11:11">
      <c r="K5744" s="373">
        <v>0.16707486413917216</v>
      </c>
    </row>
    <row r="5745" spans="11:11">
      <c r="K5745" s="373">
        <v>0.2208297592938735</v>
      </c>
    </row>
    <row r="5746" spans="11:11">
      <c r="K5746" s="373">
        <v>0.24692012751205894</v>
      </c>
    </row>
    <row r="5747" spans="11:11">
      <c r="K5747" s="373">
        <v>0.17452498913775472</v>
      </c>
    </row>
    <row r="5748" spans="11:11">
      <c r="K5748" s="373">
        <v>0.27329431574393559</v>
      </c>
    </row>
    <row r="5749" spans="11:11">
      <c r="K5749" s="373">
        <v>7.2279089219522197E-2</v>
      </c>
    </row>
    <row r="5750" spans="11:11">
      <c r="K5750" s="373">
        <v>0.44384964466639265</v>
      </c>
    </row>
    <row r="5751" spans="11:11">
      <c r="K5751" s="373">
        <v>-6.5901103267606342E-2</v>
      </c>
    </row>
    <row r="5752" spans="11:11">
      <c r="K5752" s="373">
        <v>0.11602302462708058</v>
      </c>
    </row>
    <row r="5753" spans="11:11">
      <c r="K5753" s="373">
        <v>0.40136194093594457</v>
      </c>
    </row>
    <row r="5754" spans="11:11">
      <c r="K5754" s="373">
        <v>0.15180539940704918</v>
      </c>
    </row>
    <row r="5755" spans="11:11">
      <c r="K5755" s="373">
        <v>0.39264354023201076</v>
      </c>
    </row>
    <row r="5756" spans="11:11">
      <c r="K5756" s="373">
        <v>0.28437000803677548</v>
      </c>
    </row>
    <row r="5757" spans="11:11">
      <c r="K5757" s="373">
        <v>0.43677896940308081</v>
      </c>
    </row>
    <row r="5758" spans="11:11">
      <c r="K5758" s="373">
        <v>0.13055949815937251</v>
      </c>
    </row>
    <row r="5759" spans="11:11">
      <c r="K5759" s="373">
        <v>0.20177567460251034</v>
      </c>
    </row>
    <row r="5760" spans="11:11">
      <c r="K5760" s="373">
        <v>-0.11231984374366444</v>
      </c>
    </row>
    <row r="5761" spans="11:11">
      <c r="K5761" s="373">
        <v>0.20403228769076187</v>
      </c>
    </row>
    <row r="5762" spans="11:11">
      <c r="K5762" s="373">
        <v>8.5229435305429702E-2</v>
      </c>
    </row>
    <row r="5763" spans="11:11">
      <c r="K5763" s="373">
        <v>0.19195657506054298</v>
      </c>
    </row>
    <row r="5764" spans="11:11">
      <c r="K5764" s="373">
        <v>-0.1492860295499211</v>
      </c>
    </row>
    <row r="5765" spans="11:11">
      <c r="K5765" s="373">
        <v>0.41669180673077344</v>
      </c>
    </row>
    <row r="5766" spans="11:11">
      <c r="K5766" s="373">
        <v>0.16358851355311388</v>
      </c>
    </row>
    <row r="5767" spans="11:11">
      <c r="K5767" s="373">
        <v>0.25008791778079686</v>
      </c>
    </row>
    <row r="5768" spans="11:11">
      <c r="K5768" s="373">
        <v>-0.15673471963657093</v>
      </c>
    </row>
    <row r="5769" spans="11:11">
      <c r="K5769" s="373">
        <v>0.3262209383601371</v>
      </c>
    </row>
    <row r="5770" spans="11:11">
      <c r="K5770" s="373">
        <v>0.54809187348240873</v>
      </c>
    </row>
    <row r="5771" spans="11:11">
      <c r="K5771" s="373">
        <v>0.65957696676912247</v>
      </c>
    </row>
    <row r="5772" spans="11:11">
      <c r="K5772" s="373">
        <v>0.25933688069699556</v>
      </c>
    </row>
    <row r="5773" spans="11:11">
      <c r="K5773" s="373">
        <v>0.17313325459135598</v>
      </c>
    </row>
    <row r="5774" spans="11:11">
      <c r="K5774" s="373">
        <v>0.17667171093368217</v>
      </c>
    </row>
    <row r="5775" spans="11:11">
      <c r="K5775" s="373">
        <v>0.27757893708852421</v>
      </c>
    </row>
    <row r="5776" spans="11:11">
      <c r="K5776" s="373">
        <v>-0.15006612903477723</v>
      </c>
    </row>
    <row r="5777" spans="11:11">
      <c r="K5777" s="373">
        <v>0.42025426542158817</v>
      </c>
    </row>
    <row r="5778" spans="11:11">
      <c r="K5778" s="373">
        <v>4.7084565836856163E-2</v>
      </c>
    </row>
    <row r="5779" spans="11:11">
      <c r="K5779" s="373">
        <v>0.43749675281035172</v>
      </c>
    </row>
    <row r="5780" spans="11:11">
      <c r="K5780" s="373">
        <v>-1.3405042359095676E-2</v>
      </c>
    </row>
    <row r="5781" spans="11:11">
      <c r="K5781" s="373">
        <v>0.12640760931520156</v>
      </c>
    </row>
    <row r="5782" spans="11:11">
      <c r="K5782" s="373">
        <v>0.16278373399154478</v>
      </c>
    </row>
    <row r="5783" spans="11:11">
      <c r="K5783" s="373">
        <v>0.4348804906303303</v>
      </c>
    </row>
    <row r="5784" spans="11:11">
      <c r="K5784" s="373">
        <v>9.0849384063459215E-2</v>
      </c>
    </row>
    <row r="5785" spans="11:11">
      <c r="K5785" s="373">
        <v>0.13379419854416286</v>
      </c>
    </row>
    <row r="5786" spans="11:11">
      <c r="K5786" s="373">
        <v>0.40057280631953507</v>
      </c>
    </row>
    <row r="5787" spans="11:11">
      <c r="K5787" s="373">
        <v>0.2919045622666161</v>
      </c>
    </row>
    <row r="5788" spans="11:11">
      <c r="K5788" s="373">
        <v>-8.3827098999229466E-2</v>
      </c>
    </row>
    <row r="5789" spans="11:11">
      <c r="K5789" s="373">
        <v>9.6546599192980143E-2</v>
      </c>
    </row>
    <row r="5790" spans="11:11">
      <c r="K5790" s="373">
        <v>0.4079733797209899</v>
      </c>
    </row>
    <row r="5791" spans="11:11">
      <c r="K5791" s="373">
        <v>0.56375127423763294</v>
      </c>
    </row>
    <row r="5792" spans="11:11">
      <c r="K5792" s="373">
        <v>0.38609335377695553</v>
      </c>
    </row>
    <row r="5793" spans="11:11">
      <c r="K5793" s="373">
        <v>-9.138748535248864E-2</v>
      </c>
    </row>
    <row r="5794" spans="11:11">
      <c r="K5794" s="373">
        <v>0.24657038875717596</v>
      </c>
    </row>
    <row r="5795" spans="11:11">
      <c r="K5795" s="373">
        <v>0.22100667303614707</v>
      </c>
    </row>
    <row r="5796" spans="11:11">
      <c r="K5796" s="373">
        <v>-0.15203672910468247</v>
      </c>
    </row>
    <row r="5797" spans="11:11">
      <c r="K5797" s="373">
        <v>0.22137834620753272</v>
      </c>
    </row>
    <row r="5798" spans="11:11">
      <c r="K5798" s="373">
        <v>0.1076985190172024</v>
      </c>
    </row>
    <row r="5799" spans="11:11">
      <c r="K5799" s="373">
        <v>-3.3825026216349752E-3</v>
      </c>
    </row>
    <row r="5800" spans="11:11">
      <c r="K5800" s="373">
        <v>0.65825738125276878</v>
      </c>
    </row>
    <row r="5801" spans="11:11">
      <c r="K5801" s="373">
        <v>0.31156976539991454</v>
      </c>
    </row>
    <row r="5802" spans="11:11">
      <c r="K5802" s="373">
        <v>0.56080929644681965</v>
      </c>
    </row>
    <row r="5803" spans="11:11">
      <c r="K5803" s="373">
        <v>0.26080887187982182</v>
      </c>
    </row>
    <row r="5804" spans="11:11">
      <c r="K5804" s="373">
        <v>0.29527903978063574</v>
      </c>
    </row>
    <row r="5805" spans="11:11">
      <c r="K5805" s="373">
        <v>0.39201238140238925</v>
      </c>
    </row>
    <row r="5806" spans="11:11">
      <c r="K5806" s="373">
        <v>0.2614788203812628</v>
      </c>
    </row>
    <row r="5807" spans="11:11">
      <c r="K5807" s="373">
        <v>0.29904175704475899</v>
      </c>
    </row>
    <row r="5808" spans="11:11">
      <c r="K5808" s="373">
        <v>0.23447589895345478</v>
      </c>
    </row>
    <row r="5809" spans="11:11">
      <c r="K5809" s="373">
        <v>0.46700482239567243</v>
      </c>
    </row>
    <row r="5810" spans="11:11">
      <c r="K5810" s="373">
        <v>0.13491504299961976</v>
      </c>
    </row>
    <row r="5811" spans="11:11">
      <c r="K5811" s="373">
        <v>0.14342867238673307</v>
      </c>
    </row>
    <row r="5812" spans="11:11">
      <c r="K5812" s="373">
        <v>0.30044603563128258</v>
      </c>
    </row>
    <row r="5813" spans="11:11">
      <c r="K5813" s="373">
        <v>-6.8200807748602155E-2</v>
      </c>
    </row>
    <row r="5814" spans="11:11">
      <c r="K5814" s="373">
        <v>0.14922572182715843</v>
      </c>
    </row>
    <row r="5815" spans="11:11">
      <c r="K5815" s="373">
        <v>2.658630151376884E-2</v>
      </c>
    </row>
    <row r="5816" spans="11:11">
      <c r="K5816" s="373">
        <v>0.30215934211039031</v>
      </c>
    </row>
    <row r="5817" spans="11:11">
      <c r="K5817" s="373">
        <v>0.36083845898703237</v>
      </c>
    </row>
    <row r="5818" spans="11:11">
      <c r="K5818" s="373">
        <v>0.45724652745679295</v>
      </c>
    </row>
    <row r="5819" spans="11:11">
      <c r="K5819" s="373">
        <v>0.31870576928327354</v>
      </c>
    </row>
    <row r="5820" spans="11:11">
      <c r="K5820" s="373">
        <v>0.20979324274054778</v>
      </c>
    </row>
    <row r="5821" spans="11:11">
      <c r="K5821" s="373">
        <v>0.51206781667872314</v>
      </c>
    </row>
    <row r="5822" spans="11:11">
      <c r="K5822" s="373">
        <v>0.38634742875297778</v>
      </c>
    </row>
    <row r="5823" spans="11:11">
      <c r="K5823" s="373">
        <v>0.26418045335227003</v>
      </c>
    </row>
    <row r="5824" spans="11:11">
      <c r="K5824" s="373">
        <v>8.2069671797387E-2</v>
      </c>
    </row>
    <row r="5825" spans="11:11">
      <c r="K5825" s="373">
        <v>0.23586545483179089</v>
      </c>
    </row>
    <row r="5826" spans="11:11">
      <c r="K5826" s="373">
        <v>0.24194371333518672</v>
      </c>
    </row>
    <row r="5827" spans="11:11">
      <c r="K5827" s="373">
        <v>3.4200864314760882E-2</v>
      </c>
    </row>
    <row r="5828" spans="11:11">
      <c r="K5828" s="373">
        <v>0.41477274480353166</v>
      </c>
    </row>
    <row r="5829" spans="11:11">
      <c r="K5829" s="373">
        <v>0.23980098919845538</v>
      </c>
    </row>
    <row r="5830" spans="11:11">
      <c r="K5830" s="373">
        <v>0.36142964194770144</v>
      </c>
    </row>
    <row r="5831" spans="11:11">
      <c r="K5831" s="373">
        <v>3.6989350942676191E-2</v>
      </c>
    </row>
    <row r="5832" spans="11:11">
      <c r="K5832" s="373">
        <v>0.3091815515337768</v>
      </c>
    </row>
    <row r="5833" spans="11:11">
      <c r="K5833" s="373">
        <v>0.17818508493332041</v>
      </c>
    </row>
    <row r="5834" spans="11:11">
      <c r="K5834" s="373">
        <v>0.30360879819849984</v>
      </c>
    </row>
    <row r="5835" spans="11:11">
      <c r="K5835" s="373">
        <v>0.3837232144403584</v>
      </c>
    </row>
    <row r="5836" spans="11:11">
      <c r="K5836" s="373">
        <v>-0.22037641849629341</v>
      </c>
    </row>
    <row r="5837" spans="11:11">
      <c r="K5837" s="373">
        <v>0.20577317015294927</v>
      </c>
    </row>
    <row r="5838" spans="11:11">
      <c r="K5838" s="373">
        <v>0.12278569659218608</v>
      </c>
    </row>
    <row r="5839" spans="11:11">
      <c r="K5839" s="373">
        <v>0.43138368835642416</v>
      </c>
    </row>
    <row r="5840" spans="11:11">
      <c r="K5840" s="373">
        <v>0.28320130021246448</v>
      </c>
    </row>
    <row r="5841" spans="11:11">
      <c r="K5841" s="373">
        <v>0.38344377450824418</v>
      </c>
    </row>
    <row r="5842" spans="11:11">
      <c r="K5842" s="373">
        <v>0.40703006276642006</v>
      </c>
    </row>
    <row r="5843" spans="11:11">
      <c r="K5843" s="373">
        <v>2.2590575001455226E-2</v>
      </c>
    </row>
    <row r="5844" spans="11:11">
      <c r="K5844" s="373">
        <v>0.37581776404042899</v>
      </c>
    </row>
    <row r="5845" spans="11:11">
      <c r="K5845" s="373">
        <v>-4.7161730893464537E-2</v>
      </c>
    </row>
    <row r="5846" spans="11:11">
      <c r="K5846" s="373">
        <v>0.31963631208071153</v>
      </c>
    </row>
    <row r="5847" spans="11:11">
      <c r="K5847" s="373">
        <v>0.24114712690670581</v>
      </c>
    </row>
    <row r="5848" spans="11:11">
      <c r="K5848" s="373">
        <v>0.61798041207753274</v>
      </c>
    </row>
    <row r="5849" spans="11:11">
      <c r="K5849" s="373">
        <v>0.3565791974567134</v>
      </c>
    </row>
    <row r="5850" spans="11:11">
      <c r="K5850" s="373">
        <v>0.40581519784832198</v>
      </c>
    </row>
    <row r="5851" spans="11:11">
      <c r="K5851" s="373">
        <v>0.4315740182659904</v>
      </c>
    </row>
    <row r="5852" spans="11:11">
      <c r="K5852" s="373">
        <v>0.21083728616461306</v>
      </c>
    </row>
    <row r="5853" spans="11:11">
      <c r="K5853" s="373">
        <v>0.17853257926516997</v>
      </c>
    </row>
    <row r="5854" spans="11:11">
      <c r="K5854" s="373">
        <v>0.28229654095409162</v>
      </c>
    </row>
    <row r="5855" spans="11:11">
      <c r="K5855" s="373">
        <v>3.6706104831658593E-3</v>
      </c>
    </row>
    <row r="5856" spans="11:11">
      <c r="K5856" s="373">
        <v>0.28196945708434273</v>
      </c>
    </row>
    <row r="5857" spans="11:11">
      <c r="K5857" s="373">
        <v>0.47357586569490695</v>
      </c>
    </row>
    <row r="5858" spans="11:11">
      <c r="K5858" s="373">
        <v>0.1350902338876836</v>
      </c>
    </row>
    <row r="5859" spans="11:11">
      <c r="K5859" s="373">
        <v>0.39086675890534273</v>
      </c>
    </row>
    <row r="5860" spans="11:11">
      <c r="K5860" s="373">
        <v>-6.5742624911245162E-2</v>
      </c>
    </row>
    <row r="5861" spans="11:11">
      <c r="K5861" s="373">
        <v>1.0281357203075547E-2</v>
      </c>
    </row>
    <row r="5862" spans="11:11">
      <c r="K5862" s="373">
        <v>2.571622160476128E-2</v>
      </c>
    </row>
    <row r="5863" spans="11:11">
      <c r="K5863" s="373">
        <v>7.3729193663808035E-2</v>
      </c>
    </row>
    <row r="5864" spans="11:11">
      <c r="K5864" s="373">
        <v>5.1352050114289227E-2</v>
      </c>
    </row>
    <row r="5865" spans="11:11">
      <c r="K5865" s="373">
        <v>-6.3734296996268425E-2</v>
      </c>
    </row>
    <row r="5866" spans="11:11">
      <c r="K5866" s="373">
        <v>0.47121983552453184</v>
      </c>
    </row>
    <row r="5867" spans="11:11">
      <c r="K5867" s="373">
        <v>0.33715439171182782</v>
      </c>
    </row>
    <row r="5868" spans="11:11">
      <c r="K5868" s="373">
        <v>0.51167311488018408</v>
      </c>
    </row>
    <row r="5869" spans="11:11">
      <c r="K5869" s="373">
        <v>-3.8383316139084522E-3</v>
      </c>
    </row>
    <row r="5870" spans="11:11">
      <c r="K5870" s="373">
        <v>0.12098481730529387</v>
      </c>
    </row>
    <row r="5871" spans="11:11">
      <c r="K5871" s="373">
        <v>0.30269720544958667</v>
      </c>
    </row>
    <row r="5872" spans="11:11">
      <c r="K5872" s="373">
        <v>-0.22628505494697881</v>
      </c>
    </row>
    <row r="5873" spans="11:11">
      <c r="K5873" s="373">
        <v>0.44725661823215845</v>
      </c>
    </row>
    <row r="5874" spans="11:11">
      <c r="K5874" s="373">
        <v>0.23329254316518244</v>
      </c>
    </row>
    <row r="5875" spans="11:11">
      <c r="K5875" s="373">
        <v>0.28038242525443802</v>
      </c>
    </row>
    <row r="5876" spans="11:11">
      <c r="K5876" s="373">
        <v>-6.4869935757833841E-2</v>
      </c>
    </row>
    <row r="5877" spans="11:11">
      <c r="K5877" s="373">
        <v>0.41978203378034507</v>
      </c>
    </row>
    <row r="5878" spans="11:11">
      <c r="K5878" s="373">
        <v>9.5684521251010457E-2</v>
      </c>
    </row>
    <row r="5879" spans="11:11">
      <c r="K5879" s="373">
        <v>0.44359333071810947</v>
      </c>
    </row>
    <row r="5880" spans="11:11">
      <c r="K5880" s="373">
        <v>0.19984356836564943</v>
      </c>
    </row>
    <row r="5881" spans="11:11">
      <c r="K5881" s="373">
        <v>0.18770571614643305</v>
      </c>
    </row>
    <row r="5882" spans="11:11">
      <c r="K5882" s="373">
        <v>0.44955643759199182</v>
      </c>
    </row>
    <row r="5883" spans="11:11">
      <c r="K5883" s="373">
        <v>0.10177969587120672</v>
      </c>
    </row>
    <row r="5884" spans="11:11">
      <c r="K5884" s="373">
        <v>0.39731691582784801</v>
      </c>
    </row>
    <row r="5885" spans="11:11">
      <c r="K5885" s="373">
        <v>7.0436636537342556E-2</v>
      </c>
    </row>
    <row r="5886" spans="11:11">
      <c r="K5886" s="373">
        <v>0.19813755748274109</v>
      </c>
    </row>
    <row r="5887" spans="11:11">
      <c r="K5887" s="373">
        <v>0.25543076662482878</v>
      </c>
    </row>
    <row r="5888" spans="11:11">
      <c r="K5888" s="373">
        <v>0.275245472829178</v>
      </c>
    </row>
    <row r="5889" spans="11:11">
      <c r="K5889" s="373">
        <v>0.31851264159653536</v>
      </c>
    </row>
    <row r="5890" spans="11:11">
      <c r="K5890" s="373">
        <v>0.10163434529654269</v>
      </c>
    </row>
    <row r="5891" spans="11:11">
      <c r="K5891" s="373">
        <v>0.43335440380284251</v>
      </c>
    </row>
    <row r="5892" spans="11:11">
      <c r="K5892" s="373">
        <v>0.52064650955088188</v>
      </c>
    </row>
    <row r="5893" spans="11:11">
      <c r="K5893" s="373">
        <v>9.2194107889842281E-2</v>
      </c>
    </row>
    <row r="5894" spans="11:11">
      <c r="K5894" s="373">
        <v>-0.11896247442241714</v>
      </c>
    </row>
    <row r="5895" spans="11:11">
      <c r="K5895" s="373">
        <v>0.40369450184877875</v>
      </c>
    </row>
    <row r="5896" spans="11:11">
      <c r="K5896" s="373">
        <v>0.48037473524775964</v>
      </c>
    </row>
    <row r="5897" spans="11:11">
      <c r="K5897" s="373">
        <v>0.51484834877222752</v>
      </c>
    </row>
    <row r="5898" spans="11:11">
      <c r="K5898" s="373">
        <v>0.27230030828198171</v>
      </c>
    </row>
    <row r="5899" spans="11:11">
      <c r="K5899" s="373">
        <v>0.2326956048471025</v>
      </c>
    </row>
    <row r="5900" spans="11:11">
      <c r="K5900" s="373">
        <v>0.44341462045202373</v>
      </c>
    </row>
    <row r="5901" spans="11:11">
      <c r="K5901" s="373">
        <v>-5.4647578461430868E-2</v>
      </c>
    </row>
    <row r="5902" spans="11:11">
      <c r="K5902" s="373">
        <v>-3.7092576597016702E-2</v>
      </c>
    </row>
    <row r="5903" spans="11:11">
      <c r="K5903" s="373">
        <v>0.2539580600734519</v>
      </c>
    </row>
    <row r="5904" spans="11:11">
      <c r="K5904" s="373">
        <v>-5.4772248033194693E-3</v>
      </c>
    </row>
    <row r="5905" spans="11:11">
      <c r="K5905" s="373">
        <v>-4.2136482902017658E-2</v>
      </c>
    </row>
    <row r="5906" spans="11:11">
      <c r="K5906" s="373">
        <v>0.22192551136272742</v>
      </c>
    </row>
    <row r="5907" spans="11:11">
      <c r="K5907" s="373">
        <v>-1.0449859898516989E-3</v>
      </c>
    </row>
    <row r="5908" spans="11:11">
      <c r="K5908" s="373">
        <v>0.14422589428648802</v>
      </c>
    </row>
    <row r="5909" spans="11:11">
      <c r="K5909" s="373">
        <v>0.28386907486855861</v>
      </c>
    </row>
    <row r="5910" spans="11:11">
      <c r="K5910" s="373">
        <v>0.11864557966980738</v>
      </c>
    </row>
    <row r="5911" spans="11:11">
      <c r="K5911" s="373">
        <v>0.26696623841853517</v>
      </c>
    </row>
    <row r="5912" spans="11:11">
      <c r="K5912" s="373">
        <v>0.30292282480669619</v>
      </c>
    </row>
    <row r="5913" spans="11:11">
      <c r="K5913" s="373">
        <v>0.13626364604944463</v>
      </c>
    </row>
    <row r="5914" spans="11:11">
      <c r="K5914" s="373">
        <v>0.39678616042966186</v>
      </c>
    </row>
    <row r="5915" spans="11:11">
      <c r="K5915" s="373">
        <v>-0.11663880376870628</v>
      </c>
    </row>
    <row r="5916" spans="11:11">
      <c r="K5916" s="373">
        <v>0.26828337874762642</v>
      </c>
    </row>
    <row r="5917" spans="11:11">
      <c r="K5917" s="373">
        <v>7.8004270768271322E-2</v>
      </c>
    </row>
    <row r="5918" spans="11:11">
      <c r="K5918" s="373">
        <v>0.21878602840621553</v>
      </c>
    </row>
    <row r="5919" spans="11:11">
      <c r="K5919" s="373">
        <v>0.16847469128718018</v>
      </c>
    </row>
    <row r="5920" spans="11:11">
      <c r="K5920" s="373">
        <v>6.6791143900686079E-2</v>
      </c>
    </row>
    <row r="5921" spans="11:11">
      <c r="K5921" s="373">
        <v>0.79661682429554714</v>
      </c>
    </row>
    <row r="5922" spans="11:11">
      <c r="K5922" s="373">
        <v>0.12878634514770293</v>
      </c>
    </row>
    <row r="5923" spans="11:11">
      <c r="K5923" s="373">
        <v>0.46613854465513782</v>
      </c>
    </row>
    <row r="5924" spans="11:11">
      <c r="K5924" s="373">
        <v>-0.17397508380509619</v>
      </c>
    </row>
    <row r="5925" spans="11:11">
      <c r="K5925" s="373">
        <v>0.20793717690704372</v>
      </c>
    </row>
    <row r="5926" spans="11:11">
      <c r="K5926" s="373">
        <v>-4.5781132962873783E-2</v>
      </c>
    </row>
    <row r="5927" spans="11:11">
      <c r="K5927" s="373">
        <v>0.60827793861256763</v>
      </c>
    </row>
    <row r="5928" spans="11:11">
      <c r="K5928" s="373">
        <v>0.48189892912421639</v>
      </c>
    </row>
    <row r="5929" spans="11:11">
      <c r="K5929" s="373">
        <v>0.22413250548123798</v>
      </c>
    </row>
    <row r="5930" spans="11:11">
      <c r="K5930" s="373">
        <v>2.8537635044917575E-2</v>
      </c>
    </row>
    <row r="5931" spans="11:11">
      <c r="K5931" s="373">
        <v>0.20625771630213996</v>
      </c>
    </row>
    <row r="5932" spans="11:11">
      <c r="K5932" s="373">
        <v>0.15620675537144058</v>
      </c>
    </row>
    <row r="5933" spans="11:11">
      <c r="K5933" s="373">
        <v>9.2431796588898996E-2</v>
      </c>
    </row>
    <row r="5934" spans="11:11">
      <c r="K5934" s="373">
        <v>8.3668177045350456E-2</v>
      </c>
    </row>
    <row r="5935" spans="11:11">
      <c r="K5935" s="373">
        <v>8.1079489631808332E-2</v>
      </c>
    </row>
    <row r="5936" spans="11:11">
      <c r="K5936" s="373">
        <v>0.3584490058146288</v>
      </c>
    </row>
    <row r="5937" spans="11:11">
      <c r="K5937" s="373">
        <v>0.22809124428837135</v>
      </c>
    </row>
    <row r="5938" spans="11:11">
      <c r="K5938" s="373">
        <v>0.39333333297109974</v>
      </c>
    </row>
    <row r="5939" spans="11:11">
      <c r="K5939" s="373">
        <v>0.17151543209846887</v>
      </c>
    </row>
    <row r="5940" spans="11:11">
      <c r="K5940" s="373">
        <v>0.30680060689902011</v>
      </c>
    </row>
    <row r="5941" spans="11:11">
      <c r="K5941" s="373">
        <v>0.31964619402811589</v>
      </c>
    </row>
    <row r="5942" spans="11:11">
      <c r="K5942" s="373">
        <v>0.26230483143475736</v>
      </c>
    </row>
    <row r="5943" spans="11:11">
      <c r="K5943" s="373">
        <v>0.14299829416220766</v>
      </c>
    </row>
    <row r="5944" spans="11:11">
      <c r="K5944" s="373">
        <v>0.40127932489635065</v>
      </c>
    </row>
    <row r="5945" spans="11:11">
      <c r="K5945" s="373">
        <v>7.8726134347803178E-2</v>
      </c>
    </row>
    <row r="5946" spans="11:11">
      <c r="K5946" s="373">
        <v>0.35515991112612189</v>
      </c>
    </row>
    <row r="5947" spans="11:11">
      <c r="K5947" s="373">
        <v>0.34647673485608821</v>
      </c>
    </row>
    <row r="5948" spans="11:11">
      <c r="K5948" s="373">
        <v>0.38088570118806686</v>
      </c>
    </row>
    <row r="5949" spans="11:11">
      <c r="K5949" s="373">
        <v>0.42295332077780223</v>
      </c>
    </row>
    <row r="5950" spans="11:11">
      <c r="K5950" s="373">
        <v>0.20443843922306515</v>
      </c>
    </row>
    <row r="5951" spans="11:11">
      <c r="K5951" s="373">
        <v>0.19210459053537976</v>
      </c>
    </row>
    <row r="5952" spans="11:11">
      <c r="K5952" s="373">
        <v>0.15986777635083205</v>
      </c>
    </row>
    <row r="5953" spans="11:11">
      <c r="K5953" s="373">
        <v>6.9600571101391395E-2</v>
      </c>
    </row>
    <row r="5954" spans="11:11">
      <c r="K5954" s="373">
        <v>0.38033950829391983</v>
      </c>
    </row>
    <row r="5955" spans="11:11">
      <c r="K5955" s="373">
        <v>0.14381573631936928</v>
      </c>
    </row>
    <row r="5956" spans="11:11">
      <c r="K5956" s="373">
        <v>2.9386244295604769E-2</v>
      </c>
    </row>
    <row r="5957" spans="11:11">
      <c r="K5957" s="373">
        <v>0.12402319073611734</v>
      </c>
    </row>
    <row r="5958" spans="11:11">
      <c r="K5958" s="373">
        <v>0.12664872064184962</v>
      </c>
    </row>
    <row r="5959" spans="11:11">
      <c r="K5959" s="373">
        <v>0.37501708416749158</v>
      </c>
    </row>
    <row r="5960" spans="11:11">
      <c r="K5960" s="373">
        <v>0.15722926264288817</v>
      </c>
    </row>
    <row r="5961" spans="11:11">
      <c r="K5961" s="373">
        <v>0.13657955474949834</v>
      </c>
    </row>
    <row r="5962" spans="11:11">
      <c r="K5962" s="373">
        <v>-0.11880582095413894</v>
      </c>
    </row>
    <row r="5963" spans="11:11">
      <c r="K5963" s="373">
        <v>0.66075052860446259</v>
      </c>
    </row>
    <row r="5964" spans="11:11">
      <c r="K5964" s="373">
        <v>3.8347936434717234E-2</v>
      </c>
    </row>
    <row r="5965" spans="11:11">
      <c r="K5965" s="373">
        <v>0.43946729379712934</v>
      </c>
    </row>
    <row r="5966" spans="11:11">
      <c r="K5966" s="373">
        <v>0.5181488045705438</v>
      </c>
    </row>
    <row r="5967" spans="11:11">
      <c r="K5967" s="373">
        <v>0.39606566460860471</v>
      </c>
    </row>
    <row r="5968" spans="11:11">
      <c r="K5968" s="373">
        <v>0.12976745465759532</v>
      </c>
    </row>
    <row r="5969" spans="11:11">
      <c r="K5969" s="373">
        <v>0.10448151473126144</v>
      </c>
    </row>
    <row r="5970" spans="11:11">
      <c r="K5970" s="373">
        <v>0.33404754901249611</v>
      </c>
    </row>
    <row r="5971" spans="11:11">
      <c r="K5971" s="373">
        <v>-6.822007260508145E-2</v>
      </c>
    </row>
    <row r="5972" spans="11:11">
      <c r="K5972" s="373">
        <v>0.28198072881320035</v>
      </c>
    </row>
    <row r="5973" spans="11:11">
      <c r="K5973" s="373">
        <v>0.46744591311701256</v>
      </c>
    </row>
    <row r="5974" spans="11:11">
      <c r="K5974" s="373">
        <v>8.989256133891188E-2</v>
      </c>
    </row>
    <row r="5975" spans="11:11">
      <c r="K5975" s="373">
        <v>0.25960469662920893</v>
      </c>
    </row>
    <row r="5976" spans="11:11">
      <c r="K5976" s="373">
        <v>0.42386478244556014</v>
      </c>
    </row>
    <row r="5977" spans="11:11">
      <c r="K5977" s="373">
        <v>0.13609265192015063</v>
      </c>
    </row>
    <row r="5978" spans="11:11">
      <c r="K5978" s="373">
        <v>1.1714340577740456E-2</v>
      </c>
    </row>
    <row r="5979" spans="11:11">
      <c r="K5979" s="373">
        <v>6.2681070974239361E-2</v>
      </c>
    </row>
    <row r="5980" spans="11:11">
      <c r="K5980" s="373">
        <v>0.21743603462996641</v>
      </c>
    </row>
    <row r="5981" spans="11:11">
      <c r="K5981" s="373">
        <v>-6.5619768871447715E-3</v>
      </c>
    </row>
    <row r="5982" spans="11:11">
      <c r="K5982" s="373">
        <v>0.28509247266894255</v>
      </c>
    </row>
    <row r="5983" spans="11:11">
      <c r="K5983" s="373">
        <v>0.31276896268221499</v>
      </c>
    </row>
    <row r="5984" spans="11:11">
      <c r="K5984" s="373">
        <v>-1.9604881517544803E-2</v>
      </c>
    </row>
    <row r="5985" spans="11:11">
      <c r="K5985" s="373">
        <v>0.2073263860104515</v>
      </c>
    </row>
    <row r="5986" spans="11:11">
      <c r="K5986" s="373">
        <v>0.37768209347679016</v>
      </c>
    </row>
    <row r="5987" spans="11:11">
      <c r="K5987" s="373">
        <v>0.52810982001685369</v>
      </c>
    </row>
    <row r="5988" spans="11:11">
      <c r="K5988" s="373">
        <v>9.1154235111547299E-2</v>
      </c>
    </row>
    <row r="5989" spans="11:11">
      <c r="K5989" s="373">
        <v>-1.4905061081644688E-2</v>
      </c>
    </row>
    <row r="5990" spans="11:11">
      <c r="K5990" s="373">
        <v>0.2181721756790056</v>
      </c>
    </row>
    <row r="5991" spans="11:11">
      <c r="K5991" s="373">
        <v>0.24924821502943217</v>
      </c>
    </row>
    <row r="5992" spans="11:11">
      <c r="K5992" s="373">
        <v>9.4987885216931245E-2</v>
      </c>
    </row>
    <row r="5993" spans="11:11">
      <c r="K5993" s="373">
        <v>0.17426467160063108</v>
      </c>
    </row>
    <row r="5994" spans="11:11">
      <c r="K5994" s="373">
        <v>0.32709512852396605</v>
      </c>
    </row>
    <row r="5995" spans="11:11">
      <c r="K5995" s="373">
        <v>-8.7451992648516108E-2</v>
      </c>
    </row>
    <row r="5996" spans="11:11">
      <c r="K5996" s="373">
        <v>0.41960652298444923</v>
      </c>
    </row>
    <row r="5997" spans="11:11">
      <c r="K5997" s="373">
        <v>5.2704295903964749E-2</v>
      </c>
    </row>
    <row r="5998" spans="11:11">
      <c r="K5998" s="373">
        <v>4.2418620300026744E-2</v>
      </c>
    </row>
    <row r="5999" spans="11:11">
      <c r="K5999" s="373">
        <v>0.11414623307472627</v>
      </c>
    </row>
    <row r="6000" spans="11:11">
      <c r="K6000" s="373">
        <v>0.42047113421290527</v>
      </c>
    </row>
    <row r="6001" spans="11:11">
      <c r="K6001" s="373">
        <v>0.34035376593499134</v>
      </c>
    </row>
    <row r="6002" spans="11:11">
      <c r="K6002" s="373">
        <v>0.45208424287869731</v>
      </c>
    </row>
    <row r="6003" spans="11:11">
      <c r="K6003" s="373">
        <v>0.35706471215524793</v>
      </c>
    </row>
    <row r="6004" spans="11:11">
      <c r="K6004" s="373">
        <v>0.38946477342810693</v>
      </c>
    </row>
    <row r="6005" spans="11:11">
      <c r="K6005" s="373">
        <v>0.38183932789057584</v>
      </c>
    </row>
    <row r="6006" spans="11:11">
      <c r="K6006" s="373">
        <v>0.32874804777910782</v>
      </c>
    </row>
    <row r="6007" spans="11:11">
      <c r="K6007" s="373">
        <v>0.22533771560822591</v>
      </c>
    </row>
    <row r="6008" spans="11:11">
      <c r="K6008" s="373">
        <v>0.36391080564209588</v>
      </c>
    </row>
    <row r="6009" spans="11:11">
      <c r="K6009" s="373">
        <v>0.41427202999222867</v>
      </c>
    </row>
    <row r="6010" spans="11:11">
      <c r="K6010" s="373">
        <v>0.24245941890968647</v>
      </c>
    </row>
    <row r="6011" spans="11:11">
      <c r="K6011" s="373">
        <v>0.12139087088920264</v>
      </c>
    </row>
    <row r="6012" spans="11:11">
      <c r="K6012" s="373">
        <v>0.25752971161782745</v>
      </c>
    </row>
    <row r="6013" spans="11:11">
      <c r="K6013" s="373">
        <v>0.41102090646558986</v>
      </c>
    </row>
    <row r="6014" spans="11:11">
      <c r="K6014" s="373">
        <v>2.5869392441732808E-2</v>
      </c>
    </row>
    <row r="6015" spans="11:11">
      <c r="K6015" s="373">
        <v>0.41780156122355327</v>
      </c>
    </row>
    <row r="6016" spans="11:11">
      <c r="K6016" s="373">
        <v>-3.5882190224636235E-2</v>
      </c>
    </row>
    <row r="6017" spans="11:11">
      <c r="K6017" s="373">
        <v>0.11356859475074366</v>
      </c>
    </row>
    <row r="6018" spans="11:11">
      <c r="K6018" s="373">
        <v>0.12803215111366173</v>
      </c>
    </row>
    <row r="6019" spans="11:11">
      <c r="K6019" s="373">
        <v>-0.1516670405748286</v>
      </c>
    </row>
    <row r="6020" spans="11:11">
      <c r="K6020" s="373">
        <v>0.16520875008968927</v>
      </c>
    </row>
    <row r="6021" spans="11:11">
      <c r="K6021" s="373">
        <v>0.3491008790965362</v>
      </c>
    </row>
    <row r="6022" spans="11:11">
      <c r="K6022" s="373">
        <v>0.4003842837012237</v>
      </c>
    </row>
    <row r="6023" spans="11:11">
      <c r="K6023" s="373">
        <v>0.22460471814306926</v>
      </c>
    </row>
    <row r="6024" spans="11:11">
      <c r="K6024" s="373">
        <v>0.49989804302208118</v>
      </c>
    </row>
    <row r="6025" spans="11:11">
      <c r="K6025" s="373">
        <v>0.12053388334674864</v>
      </c>
    </row>
    <row r="6026" spans="11:11">
      <c r="K6026" s="373">
        <v>0.47433541258167078</v>
      </c>
    </row>
    <row r="6027" spans="11:11">
      <c r="K6027" s="373">
        <v>0.38969230487347284</v>
      </c>
    </row>
    <row r="6028" spans="11:11">
      <c r="K6028" s="373">
        <v>0.27273331631125464</v>
      </c>
    </row>
    <row r="6029" spans="11:11">
      <c r="K6029" s="373">
        <v>-4.4511016209495824E-2</v>
      </c>
    </row>
    <row r="6030" spans="11:11">
      <c r="K6030" s="373">
        <v>0.4308537048891985</v>
      </c>
    </row>
    <row r="6031" spans="11:11">
      <c r="K6031" s="373">
        <v>0.59784520485115888</v>
      </c>
    </row>
    <row r="6032" spans="11:11">
      <c r="K6032" s="373">
        <v>-0.14963779952231315</v>
      </c>
    </row>
    <row r="6033" spans="11:11">
      <c r="K6033" s="373">
        <v>7.2678467917950185E-2</v>
      </c>
    </row>
    <row r="6034" spans="11:11">
      <c r="K6034" s="373">
        <v>0.5714831346961402</v>
      </c>
    </row>
    <row r="6035" spans="11:11">
      <c r="K6035" s="373">
        <v>2.1859382038068143E-2</v>
      </c>
    </row>
    <row r="6036" spans="11:11">
      <c r="K6036" s="373">
        <v>0.36826866390864721</v>
      </c>
    </row>
    <row r="6037" spans="11:11">
      <c r="K6037" s="373">
        <v>0.14537791962947044</v>
      </c>
    </row>
    <row r="6038" spans="11:11">
      <c r="K6038" s="373">
        <v>9.6058348550483119E-2</v>
      </c>
    </row>
    <row r="6039" spans="11:11">
      <c r="K6039" s="373">
        <v>9.8150959467369736E-2</v>
      </c>
    </row>
    <row r="6040" spans="11:11">
      <c r="K6040" s="373">
        <v>0.39962363513607735</v>
      </c>
    </row>
    <row r="6041" spans="11:11">
      <c r="K6041" s="373">
        <v>0.44355377127147855</v>
      </c>
    </row>
    <row r="6042" spans="11:11">
      <c r="K6042" s="373">
        <v>0.29118296670758914</v>
      </c>
    </row>
    <row r="6043" spans="11:11">
      <c r="K6043" s="373">
        <v>0.25290258425632595</v>
      </c>
    </row>
    <row r="6044" spans="11:11">
      <c r="K6044" s="373">
        <v>0.35667392910281315</v>
      </c>
    </row>
    <row r="6045" spans="11:11">
      <c r="K6045" s="373">
        <v>2.6831423800659504E-2</v>
      </c>
    </row>
    <row r="6046" spans="11:11">
      <c r="K6046" s="373">
        <v>0.66613436093136702</v>
      </c>
    </row>
    <row r="6047" spans="11:11">
      <c r="K6047" s="373">
        <v>0.2861830331835542</v>
      </c>
    </row>
    <row r="6048" spans="11:11">
      <c r="K6048" s="373">
        <v>-3.3858390614694422E-2</v>
      </c>
    </row>
    <row r="6049" spans="11:11">
      <c r="K6049" s="373">
        <v>-0.14705674677557734</v>
      </c>
    </row>
    <row r="6050" spans="11:11">
      <c r="K6050" s="373">
        <v>0.22621428337998872</v>
      </c>
    </row>
    <row r="6051" spans="11:11">
      <c r="K6051" s="373">
        <v>0.44662249323962988</v>
      </c>
    </row>
    <row r="6052" spans="11:11">
      <c r="K6052" s="373">
        <v>0.18415762734970476</v>
      </c>
    </row>
    <row r="6053" spans="11:11">
      <c r="K6053" s="373">
        <v>0.44603960706033385</v>
      </c>
    </row>
    <row r="6054" spans="11:11">
      <c r="K6054" s="373">
        <v>0.30894422725614112</v>
      </c>
    </row>
    <row r="6055" spans="11:11">
      <c r="K6055" s="373">
        <v>-0.21503301211460413</v>
      </c>
    </row>
    <row r="6056" spans="11:11">
      <c r="K6056" s="373">
        <v>0.26533833290865294</v>
      </c>
    </row>
    <row r="6057" spans="11:11">
      <c r="K6057" s="373">
        <v>0.29548557788094909</v>
      </c>
    </row>
    <row r="6058" spans="11:11">
      <c r="K6058" s="373">
        <v>0.22403725410403119</v>
      </c>
    </row>
    <row r="6059" spans="11:11">
      <c r="K6059" s="373">
        <v>0.34063110533311081</v>
      </c>
    </row>
    <row r="6060" spans="11:11">
      <c r="K6060" s="373">
        <v>0.24769360309415789</v>
      </c>
    </row>
    <row r="6061" spans="11:11">
      <c r="K6061" s="373">
        <v>-0.31087532379990168</v>
      </c>
    </row>
    <row r="6062" spans="11:11">
      <c r="K6062" s="373">
        <v>0.31236880828193314</v>
      </c>
    </row>
    <row r="6063" spans="11:11">
      <c r="K6063" s="373">
        <v>-0.17817139986464181</v>
      </c>
    </row>
    <row r="6064" spans="11:11">
      <c r="K6064" s="373">
        <v>0.54392893235225426</v>
      </c>
    </row>
    <row r="6065" spans="11:11">
      <c r="K6065" s="373">
        <v>0.48507271187892465</v>
      </c>
    </row>
    <row r="6066" spans="11:11">
      <c r="K6066" s="373">
        <v>0.15157455580354084</v>
      </c>
    </row>
    <row r="6067" spans="11:11">
      <c r="K6067" s="373">
        <v>0.52408988128100864</v>
      </c>
    </row>
    <row r="6068" spans="11:11">
      <c r="K6068" s="373">
        <v>0.38136387931755777</v>
      </c>
    </row>
    <row r="6069" spans="11:11">
      <c r="K6069" s="373">
        <v>0.26767989794682645</v>
      </c>
    </row>
    <row r="6070" spans="11:11">
      <c r="K6070" s="373">
        <v>0.12083330847287366</v>
      </c>
    </row>
    <row r="6071" spans="11:11">
      <c r="K6071" s="373">
        <v>-4.1160625629840797E-2</v>
      </c>
    </row>
    <row r="6072" spans="11:11">
      <c r="K6072" s="373">
        <v>0.1973245414147351</v>
      </c>
    </row>
    <row r="6073" spans="11:11">
      <c r="K6073" s="373">
        <v>2.6433802877098289E-2</v>
      </c>
    </row>
    <row r="6074" spans="11:11">
      <c r="K6074" s="373">
        <v>0.16349260391569498</v>
      </c>
    </row>
    <row r="6075" spans="11:11">
      <c r="K6075" s="373">
        <v>-0.24372243687234463</v>
      </c>
    </row>
    <row r="6076" spans="11:11">
      <c r="K6076" s="373">
        <v>0.17638081109410564</v>
      </c>
    </row>
    <row r="6077" spans="11:11">
      <c r="K6077" s="373">
        <v>0.28912037545972846</v>
      </c>
    </row>
    <row r="6078" spans="11:11">
      <c r="K6078" s="373">
        <v>0.18951143376191482</v>
      </c>
    </row>
    <row r="6079" spans="11:11">
      <c r="K6079" s="373">
        <v>0.11647235150291979</v>
      </c>
    </row>
    <row r="6080" spans="11:11">
      <c r="K6080" s="373">
        <v>0.21069190981829866</v>
      </c>
    </row>
    <row r="6081" spans="11:11">
      <c r="K6081" s="373">
        <v>1.8087451259024778E-2</v>
      </c>
    </row>
    <row r="6082" spans="11:11">
      <c r="K6082" s="373">
        <v>0.14282246207822302</v>
      </c>
    </row>
    <row r="6083" spans="11:11">
      <c r="K6083" s="373">
        <v>2.0473853099054917E-2</v>
      </c>
    </row>
    <row r="6084" spans="11:11">
      <c r="K6084" s="373">
        <v>8.7601588364378369E-2</v>
      </c>
    </row>
    <row r="6085" spans="11:11">
      <c r="K6085" s="373">
        <v>-4.4906171348255586E-2</v>
      </c>
    </row>
    <row r="6086" spans="11:11">
      <c r="K6086" s="373">
        <v>0.29326298269120255</v>
      </c>
    </row>
    <row r="6087" spans="11:11">
      <c r="K6087" s="373">
        <v>0.30262382487515671</v>
      </c>
    </row>
    <row r="6088" spans="11:11">
      <c r="K6088" s="373">
        <v>0.10524849201973585</v>
      </c>
    </row>
    <row r="6089" spans="11:11">
      <c r="K6089" s="373">
        <v>0.14308207940688078</v>
      </c>
    </row>
    <row r="6090" spans="11:11">
      <c r="K6090" s="373">
        <v>0.32239541018745355</v>
      </c>
    </row>
    <row r="6091" spans="11:11">
      <c r="K6091" s="373">
        <v>7.1666738044382949E-2</v>
      </c>
    </row>
    <row r="6092" spans="11:11">
      <c r="K6092" s="373">
        <v>0.63090667721190141</v>
      </c>
    </row>
    <row r="6093" spans="11:11">
      <c r="K6093" s="373">
        <v>0.22674613158568313</v>
      </c>
    </row>
    <row r="6094" spans="11:11">
      <c r="K6094" s="373">
        <v>0.16711373077228298</v>
      </c>
    </row>
    <row r="6095" spans="11:11">
      <c r="K6095" s="373">
        <v>0.15951376047255161</v>
      </c>
    </row>
    <row r="6096" spans="11:11">
      <c r="K6096" s="373">
        <v>0.13663421557611377</v>
      </c>
    </row>
    <row r="6097" spans="11:11">
      <c r="K6097" s="373">
        <v>-3.6595704885252767E-2</v>
      </c>
    </row>
    <row r="6098" spans="11:11">
      <c r="K6098" s="373">
        <v>0.19187260051498001</v>
      </c>
    </row>
    <row r="6099" spans="11:11">
      <c r="K6099" s="373">
        <v>6.8100964509063777E-2</v>
      </c>
    </row>
    <row r="6100" spans="11:11">
      <c r="K6100" s="373">
        <v>0.17979278697752088</v>
      </c>
    </row>
    <row r="6101" spans="11:11">
      <c r="K6101" s="373">
        <v>0.29071198197134707</v>
      </c>
    </row>
    <row r="6102" spans="11:11">
      <c r="K6102" s="373">
        <v>0.12691356682055588</v>
      </c>
    </row>
    <row r="6103" spans="11:11">
      <c r="K6103" s="373">
        <v>0.3198903991155273</v>
      </c>
    </row>
    <row r="6104" spans="11:11">
      <c r="K6104" s="373">
        <v>0.13896458634690823</v>
      </c>
    </row>
    <row r="6105" spans="11:11">
      <c r="K6105" s="373">
        <v>0.46736298876966353</v>
      </c>
    </row>
    <row r="6106" spans="11:11">
      <c r="K6106" s="373">
        <v>0.5533124372997178</v>
      </c>
    </row>
    <row r="6107" spans="11:11">
      <c r="K6107" s="373">
        <v>0.27961244694654308</v>
      </c>
    </row>
    <row r="6108" spans="11:11">
      <c r="K6108" s="373">
        <v>0.31240255643739312</v>
      </c>
    </row>
    <row r="6109" spans="11:11">
      <c r="K6109" s="373">
        <v>0.29507521076978915</v>
      </c>
    </row>
    <row r="6110" spans="11:11">
      <c r="K6110" s="373">
        <v>0.14696160732388575</v>
      </c>
    </row>
    <row r="6111" spans="11:11">
      <c r="K6111" s="373">
        <v>7.5467380349584223E-2</v>
      </c>
    </row>
    <row r="6112" spans="11:11">
      <c r="K6112" s="373">
        <v>0.1156239320645942</v>
      </c>
    </row>
    <row r="6113" spans="11:11">
      <c r="K6113" s="373">
        <v>0.3188162011688187</v>
      </c>
    </row>
    <row r="6114" spans="11:11">
      <c r="K6114" s="373">
        <v>0.18665607005165508</v>
      </c>
    </row>
    <row r="6115" spans="11:11">
      <c r="K6115" s="373">
        <v>-0.10728304088140672</v>
      </c>
    </row>
    <row r="6116" spans="11:11">
      <c r="K6116" s="373">
        <v>0.37856625490016826</v>
      </c>
    </row>
    <row r="6117" spans="11:11">
      <c r="K6117" s="373">
        <v>0.47020725344836722</v>
      </c>
    </row>
    <row r="6118" spans="11:11">
      <c r="K6118" s="373">
        <v>0.12111838539660336</v>
      </c>
    </row>
    <row r="6119" spans="11:11">
      <c r="K6119" s="373">
        <v>0.42888787774112269</v>
      </c>
    </row>
    <row r="6120" spans="11:11">
      <c r="K6120" s="373">
        <v>0.24956595017911298</v>
      </c>
    </row>
    <row r="6121" spans="11:11">
      <c r="K6121" s="373">
        <v>0.34667691623412145</v>
      </c>
    </row>
    <row r="6122" spans="11:11">
      <c r="K6122" s="373">
        <v>0.25684662825500415</v>
      </c>
    </row>
    <row r="6123" spans="11:11">
      <c r="K6123" s="373">
        <v>0.60226208515796698</v>
      </c>
    </row>
    <row r="6124" spans="11:11">
      <c r="K6124" s="373">
        <v>0.33136528378057784</v>
      </c>
    </row>
    <row r="6125" spans="11:11">
      <c r="K6125" s="373">
        <v>0.39602219865234289</v>
      </c>
    </row>
    <row r="6126" spans="11:11">
      <c r="K6126" s="373">
        <v>3.5152166817065122E-2</v>
      </c>
    </row>
    <row r="6127" spans="11:11">
      <c r="K6127" s="373">
        <v>-7.3398894436382922E-2</v>
      </c>
    </row>
    <row r="6128" spans="11:11">
      <c r="K6128" s="373">
        <v>6.7020100095663837E-2</v>
      </c>
    </row>
    <row r="6129" spans="11:11">
      <c r="K6129" s="373">
        <v>0.10606198980831549</v>
      </c>
    </row>
    <row r="6130" spans="11:11">
      <c r="K6130" s="373">
        <v>0.10743401621546411</v>
      </c>
    </row>
    <row r="6131" spans="11:11">
      <c r="K6131" s="373">
        <v>0.46522029554637157</v>
      </c>
    </row>
    <row r="6132" spans="11:11">
      <c r="K6132" s="373">
        <v>0.35768701489763588</v>
      </c>
    </row>
    <row r="6133" spans="11:11">
      <c r="K6133" s="373">
        <v>0.11979115696406839</v>
      </c>
    </row>
    <row r="6134" spans="11:11">
      <c r="K6134" s="373">
        <v>0.42727791216945454</v>
      </c>
    </row>
    <row r="6135" spans="11:11">
      <c r="K6135" s="373">
        <v>0.37639810058756407</v>
      </c>
    </row>
    <row r="6136" spans="11:11">
      <c r="K6136" s="373">
        <v>0.37003019853569663</v>
      </c>
    </row>
    <row r="6137" spans="11:11">
      <c r="K6137" s="373">
        <v>0.51373482225388312</v>
      </c>
    </row>
    <row r="6138" spans="11:11">
      <c r="K6138" s="373">
        <v>0.43851308192377636</v>
      </c>
    </row>
    <row r="6139" spans="11:11">
      <c r="K6139" s="373">
        <v>0.11514887114527661</v>
      </c>
    </row>
    <row r="6140" spans="11:11">
      <c r="K6140" s="373">
        <v>-0.16878772568855738</v>
      </c>
    </row>
    <row r="6141" spans="11:11">
      <c r="K6141" s="373">
        <v>0.24799481216167751</v>
      </c>
    </row>
    <row r="6142" spans="11:11">
      <c r="K6142" s="373">
        <v>0.37982312253303752</v>
      </c>
    </row>
    <row r="6143" spans="11:11">
      <c r="K6143" s="373">
        <v>0.31078407647484707</v>
      </c>
    </row>
    <row r="6144" spans="11:11">
      <c r="K6144" s="373">
        <v>-3.3709516055826949E-2</v>
      </c>
    </row>
    <row r="6145" spans="11:11">
      <c r="K6145" s="373">
        <v>0.7276718639215729</v>
      </c>
    </row>
    <row r="6146" spans="11:11">
      <c r="K6146" s="373">
        <v>-7.9003516483447944E-2</v>
      </c>
    </row>
    <row r="6147" spans="11:11">
      <c r="K6147" s="373">
        <v>0.12496950371345372</v>
      </c>
    </row>
    <row r="6148" spans="11:11">
      <c r="K6148" s="373">
        <v>0.18154030643897956</v>
      </c>
    </row>
    <row r="6149" spans="11:11">
      <c r="K6149" s="373">
        <v>0.11702329866176742</v>
      </c>
    </row>
    <row r="6150" spans="11:11">
      <c r="K6150" s="373">
        <v>0.39595824240930577</v>
      </c>
    </row>
    <row r="6151" spans="11:11">
      <c r="K6151" s="373">
        <v>0.35728722821067405</v>
      </c>
    </row>
    <row r="6152" spans="11:11">
      <c r="K6152" s="373">
        <v>0.34331999773723321</v>
      </c>
    </row>
    <row r="6153" spans="11:11">
      <c r="K6153" s="373">
        <v>0.470715762394049</v>
      </c>
    </row>
    <row r="6154" spans="11:11">
      <c r="K6154" s="373">
        <v>0.1185677192751009</v>
      </c>
    </row>
    <row r="6155" spans="11:11">
      <c r="K6155" s="373">
        <v>0.55396373648159036</v>
      </c>
    </row>
    <row r="6156" spans="11:11">
      <c r="K6156" s="373">
        <v>5.7939386445832852E-2</v>
      </c>
    </row>
    <row r="6157" spans="11:11">
      <c r="K6157" s="373">
        <v>0.26358381345523352</v>
      </c>
    </row>
    <row r="6158" spans="11:11">
      <c r="K6158" s="373">
        <v>0.27597789228797232</v>
      </c>
    </row>
    <row r="6159" spans="11:11">
      <c r="K6159" s="373">
        <v>0.42608824174273519</v>
      </c>
    </row>
    <row r="6160" spans="11:11">
      <c r="K6160" s="373">
        <v>0.19533478803797877</v>
      </c>
    </row>
    <row r="6161" spans="11:11">
      <c r="K6161" s="373">
        <v>5.0607734412017269E-2</v>
      </c>
    </row>
    <row r="6162" spans="11:11">
      <c r="K6162" s="373">
        <v>0.36131580443593347</v>
      </c>
    </row>
    <row r="6163" spans="11:11">
      <c r="K6163" s="373">
        <v>-0.21819342889868332</v>
      </c>
    </row>
    <row r="6164" spans="11:11">
      <c r="K6164" s="373">
        <v>0.36171128441380973</v>
      </c>
    </row>
    <row r="6165" spans="11:11">
      <c r="K6165" s="373">
        <v>0.40386429788117284</v>
      </c>
    </row>
    <row r="6166" spans="11:11">
      <c r="K6166" s="373">
        <v>0.26603419888236535</v>
      </c>
    </row>
    <row r="6167" spans="11:11">
      <c r="K6167" s="373">
        <v>-1.2942460534626221E-3</v>
      </c>
    </row>
    <row r="6168" spans="11:11">
      <c r="K6168" s="373">
        <v>0.59281026216251043</v>
      </c>
    </row>
    <row r="6169" spans="11:11">
      <c r="K6169" s="373">
        <v>0.29539401901124385</v>
      </c>
    </row>
    <row r="6170" spans="11:11">
      <c r="K6170" s="373">
        <v>0.25467871888129467</v>
      </c>
    </row>
    <row r="6171" spans="11:11">
      <c r="K6171" s="373">
        <v>0.39653494943122602</v>
      </c>
    </row>
    <row r="6172" spans="11:11">
      <c r="K6172" s="373">
        <v>0.27109375083305842</v>
      </c>
    </row>
    <row r="6173" spans="11:11">
      <c r="K6173" s="373">
        <v>0.35114718647392218</v>
      </c>
    </row>
    <row r="6174" spans="11:11">
      <c r="K6174" s="373">
        <v>0.11851938700827813</v>
      </c>
    </row>
    <row r="6175" spans="11:11">
      <c r="K6175" s="373">
        <v>0.26684011097136096</v>
      </c>
    </row>
    <row r="6176" spans="11:11">
      <c r="K6176" s="373">
        <v>0.13395495014750325</v>
      </c>
    </row>
    <row r="6177" spans="11:11">
      <c r="K6177" s="373">
        <v>-0.11570002016494951</v>
      </c>
    </row>
    <row r="6178" spans="11:11">
      <c r="K6178" s="373">
        <v>0.38089904882273418</v>
      </c>
    </row>
    <row r="6179" spans="11:11">
      <c r="K6179" s="373">
        <v>0.24130870169323426</v>
      </c>
    </row>
    <row r="6180" spans="11:11">
      <c r="K6180" s="373">
        <v>0.16662955529008094</v>
      </c>
    </row>
    <row r="6181" spans="11:11">
      <c r="K6181" s="373">
        <v>0.1746018452767848</v>
      </c>
    </row>
    <row r="6182" spans="11:11">
      <c r="K6182" s="373">
        <v>0.32009137998665738</v>
      </c>
    </row>
    <row r="6183" spans="11:11">
      <c r="K6183" s="373">
        <v>0.2537128216848652</v>
      </c>
    </row>
    <row r="6184" spans="11:11">
      <c r="K6184" s="373">
        <v>0.34011354721699205</v>
      </c>
    </row>
    <row r="6185" spans="11:11">
      <c r="K6185" s="373">
        <v>0.21278873798959785</v>
      </c>
    </row>
    <row r="6186" spans="11:11">
      <c r="K6186" s="373">
        <v>0.39388235276371431</v>
      </c>
    </row>
    <row r="6187" spans="11:11">
      <c r="K6187" s="373">
        <v>0.24046477246051978</v>
      </c>
    </row>
    <row r="6188" spans="11:11">
      <c r="K6188" s="373">
        <v>-0.21524212361986572</v>
      </c>
    </row>
    <row r="6189" spans="11:11">
      <c r="K6189" s="373">
        <v>0.57243240177069721</v>
      </c>
    </row>
    <row r="6190" spans="11:11">
      <c r="K6190" s="373">
        <v>0.40810328813340724</v>
      </c>
    </row>
    <row r="6191" spans="11:11">
      <c r="K6191" s="373">
        <v>0.3111417701516197</v>
      </c>
    </row>
    <row r="6192" spans="11:11">
      <c r="K6192" s="373">
        <v>0.27122071941388914</v>
      </c>
    </row>
    <row r="6193" spans="11:11">
      <c r="K6193" s="373">
        <v>0.28781728753380453</v>
      </c>
    </row>
    <row r="6194" spans="11:11">
      <c r="K6194" s="373">
        <v>0.30026758148115507</v>
      </c>
    </row>
    <row r="6195" spans="11:11">
      <c r="K6195" s="373">
        <v>0.25622735006011599</v>
      </c>
    </row>
    <row r="6196" spans="11:11">
      <c r="K6196" s="373">
        <v>6.9164038798483984E-2</v>
      </c>
    </row>
    <row r="6197" spans="11:11">
      <c r="K6197" s="373">
        <v>-9.6448072447078093E-2</v>
      </c>
    </row>
    <row r="6198" spans="11:11">
      <c r="K6198" s="373">
        <v>4.3810445666996323E-2</v>
      </c>
    </row>
    <row r="6199" spans="11:11">
      <c r="K6199" s="373">
        <v>0.25968102422038442</v>
      </c>
    </row>
    <row r="6200" spans="11:11">
      <c r="K6200" s="373">
        <v>0.55633502832534321</v>
      </c>
    </row>
    <row r="6201" spans="11:11">
      <c r="K6201" s="373">
        <v>0.18160952295152311</v>
      </c>
    </row>
    <row r="6202" spans="11:11">
      <c r="K6202" s="373">
        <v>0.41411058743439</v>
      </c>
    </row>
    <row r="6203" spans="11:11">
      <c r="K6203" s="373">
        <v>0.27411516851113826</v>
      </c>
    </row>
    <row r="6204" spans="11:11">
      <c r="K6204" s="373">
        <v>0.19369303564431117</v>
      </c>
    </row>
    <row r="6205" spans="11:11">
      <c r="K6205" s="373">
        <v>0.29088931189901213</v>
      </c>
    </row>
    <row r="6206" spans="11:11">
      <c r="K6206" s="373">
        <v>0.1464373624032036</v>
      </c>
    </row>
    <row r="6207" spans="11:11">
      <c r="K6207" s="373">
        <v>0.40620930738309635</v>
      </c>
    </row>
    <row r="6208" spans="11:11">
      <c r="K6208" s="373">
        <v>-0.24768990428089555</v>
      </c>
    </row>
    <row r="6209" spans="11:11">
      <c r="K6209" s="373">
        <v>-0.17706388546575169</v>
      </c>
    </row>
    <row r="6210" spans="11:11">
      <c r="K6210" s="373">
        <v>-7.2579859773957645E-2</v>
      </c>
    </row>
    <row r="6211" spans="11:11">
      <c r="K6211" s="373">
        <v>0.1208371598840976</v>
      </c>
    </row>
    <row r="6212" spans="11:11">
      <c r="K6212" s="373">
        <v>0.21107491665303058</v>
      </c>
    </row>
    <row r="6213" spans="11:11">
      <c r="K6213" s="373">
        <v>0.25478796166427897</v>
      </c>
    </row>
    <row r="6214" spans="11:11">
      <c r="K6214" s="373">
        <v>0.48211096071174797</v>
      </c>
    </row>
    <row r="6215" spans="11:11">
      <c r="K6215" s="373">
        <v>6.3152539190906243E-2</v>
      </c>
    </row>
    <row r="6216" spans="11:11">
      <c r="K6216" s="373">
        <v>0.22911755690206759</v>
      </c>
    </row>
    <row r="6217" spans="11:11">
      <c r="K6217" s="373">
        <v>0.31524046063353195</v>
      </c>
    </row>
    <row r="6218" spans="11:11">
      <c r="K6218" s="373">
        <v>0.39184734314383429</v>
      </c>
    </row>
    <row r="6219" spans="11:11">
      <c r="K6219" s="373">
        <v>0.37005014918385792</v>
      </c>
    </row>
    <row r="6220" spans="11:11">
      <c r="K6220" s="373">
        <v>0.37429182174660647</v>
      </c>
    </row>
    <row r="6221" spans="11:11">
      <c r="K6221" s="373">
        <v>0.59846510258614738</v>
      </c>
    </row>
    <row r="6222" spans="11:11">
      <c r="K6222" s="373">
        <v>0.38287655429112077</v>
      </c>
    </row>
    <row r="6223" spans="11:11">
      <c r="K6223" s="373">
        <v>0.39211845389346078</v>
      </c>
    </row>
    <row r="6224" spans="11:11">
      <c r="K6224" s="373">
        <v>0.13522102357869947</v>
      </c>
    </row>
    <row r="6225" spans="11:11">
      <c r="K6225" s="373">
        <v>-7.0447931518757834E-2</v>
      </c>
    </row>
    <row r="6226" spans="11:11">
      <c r="K6226" s="373">
        <v>0.26817946214733102</v>
      </c>
    </row>
    <row r="6227" spans="11:11">
      <c r="K6227" s="373">
        <v>0.27131796388207374</v>
      </c>
    </row>
    <row r="6228" spans="11:11">
      <c r="K6228" s="373">
        <v>0.47519553912168599</v>
      </c>
    </row>
    <row r="6229" spans="11:11">
      <c r="K6229" s="373">
        <v>0.19256370006199419</v>
      </c>
    </row>
    <row r="6230" spans="11:11">
      <c r="K6230" s="373">
        <v>0.48338645604865071</v>
      </c>
    </row>
    <row r="6231" spans="11:11">
      <c r="K6231" s="373">
        <v>0.12858541590288208</v>
      </c>
    </row>
    <row r="6232" spans="11:11">
      <c r="K6232" s="373">
        <v>8.5856921985787871E-2</v>
      </c>
    </row>
    <row r="6233" spans="11:11">
      <c r="K6233" s="373">
        <v>6.3303381637202616E-2</v>
      </c>
    </row>
    <row r="6234" spans="11:11">
      <c r="K6234" s="373">
        <v>-0.19056609813726355</v>
      </c>
    </row>
    <row r="6235" spans="11:11">
      <c r="K6235" s="373">
        <v>6.1389547242530762E-2</v>
      </c>
    </row>
    <row r="6236" spans="11:11">
      <c r="K6236" s="373">
        <v>0.43810911076859882</v>
      </c>
    </row>
    <row r="6237" spans="11:11">
      <c r="K6237" s="373">
        <v>9.6702575386232503E-2</v>
      </c>
    </row>
    <row r="6238" spans="11:11">
      <c r="K6238" s="373">
        <v>-5.6911451618727016E-2</v>
      </c>
    </row>
    <row r="6239" spans="11:11">
      <c r="K6239" s="373">
        <v>0.18396381655306615</v>
      </c>
    </row>
    <row r="6240" spans="11:11">
      <c r="K6240" s="373">
        <v>0.51632931054959919</v>
      </c>
    </row>
    <row r="6241" spans="11:11">
      <c r="K6241" s="373">
        <v>0.56285384006611094</v>
      </c>
    </row>
    <row r="6242" spans="11:11">
      <c r="K6242" s="373">
        <v>6.5935055097612549E-2</v>
      </c>
    </row>
    <row r="6243" spans="11:11">
      <c r="K6243" s="373">
        <v>0.21066215292032919</v>
      </c>
    </row>
    <row r="6244" spans="11:11">
      <c r="K6244" s="373">
        <v>0.23202305311150129</v>
      </c>
    </row>
    <row r="6245" spans="11:11">
      <c r="K6245" s="373">
        <v>0.42692132258741222</v>
      </c>
    </row>
    <row r="6246" spans="11:11">
      <c r="K6246" s="373">
        <v>-0.12123274041911325</v>
      </c>
    </row>
    <row r="6247" spans="11:11">
      <c r="K6247" s="373">
        <v>0.12064178690872618</v>
      </c>
    </row>
    <row r="6248" spans="11:11">
      <c r="K6248" s="373">
        <v>0.5829499615811744</v>
      </c>
    </row>
    <row r="6249" spans="11:11">
      <c r="K6249" s="373">
        <v>0.43734615185202319</v>
      </c>
    </row>
    <row r="6250" spans="11:11">
      <c r="K6250" s="373">
        <v>-0.20675296120107378</v>
      </c>
    </row>
    <row r="6251" spans="11:11">
      <c r="K6251" s="373">
        <v>0.13879238867644705</v>
      </c>
    </row>
    <row r="6252" spans="11:11">
      <c r="K6252" s="373">
        <v>0.18666968503221337</v>
      </c>
    </row>
    <row r="6253" spans="11:11">
      <c r="K6253" s="373">
        <v>0.50247453979199563</v>
      </c>
    </row>
    <row r="6254" spans="11:11">
      <c r="K6254" s="373">
        <v>0.45370972877175797</v>
      </c>
    </row>
    <row r="6255" spans="11:11">
      <c r="K6255" s="373">
        <v>0.33180519943319231</v>
      </c>
    </row>
    <row r="6256" spans="11:11">
      <c r="K6256" s="373">
        <v>0.25120079883001134</v>
      </c>
    </row>
    <row r="6257" spans="11:11">
      <c r="K6257" s="373">
        <v>0.17172788730058119</v>
      </c>
    </row>
    <row r="6258" spans="11:11">
      <c r="K6258" s="373">
        <v>4.1995787454429667E-4</v>
      </c>
    </row>
    <row r="6259" spans="11:11">
      <c r="K6259" s="373">
        <v>0.35792376902051415</v>
      </c>
    </row>
    <row r="6260" spans="11:11">
      <c r="K6260" s="373">
        <v>0.30541650868685588</v>
      </c>
    </row>
    <row r="6261" spans="11:11">
      <c r="K6261" s="373">
        <v>0.36463771919439081</v>
      </c>
    </row>
    <row r="6262" spans="11:11">
      <c r="K6262" s="373">
        <v>0.16658109925350328</v>
      </c>
    </row>
    <row r="6263" spans="11:11">
      <c r="K6263" s="373">
        <v>3.7000483016656593E-2</v>
      </c>
    </row>
    <row r="6264" spans="11:11">
      <c r="K6264" s="373">
        <v>0.52411466939317175</v>
      </c>
    </row>
    <row r="6265" spans="11:11">
      <c r="K6265" s="373">
        <v>-0.10682088306267412</v>
      </c>
    </row>
    <row r="6266" spans="11:11">
      <c r="K6266" s="373">
        <v>0.18591294481931309</v>
      </c>
    </row>
    <row r="6267" spans="11:11">
      <c r="K6267" s="373">
        <v>9.1537197666881731E-2</v>
      </c>
    </row>
    <row r="6268" spans="11:11">
      <c r="K6268" s="373">
        <v>0.46843481115117558</v>
      </c>
    </row>
    <row r="6269" spans="11:11">
      <c r="K6269" s="373">
        <v>0.22040463563325141</v>
      </c>
    </row>
    <row r="6270" spans="11:11">
      <c r="K6270" s="373">
        <v>-9.1990154731971474E-2</v>
      </c>
    </row>
    <row r="6271" spans="11:11">
      <c r="K6271" s="373">
        <v>-5.1362709883345126E-2</v>
      </c>
    </row>
    <row r="6272" spans="11:11">
      <c r="K6272" s="373">
        <v>0.35140597321296729</v>
      </c>
    </row>
    <row r="6273" spans="11:11">
      <c r="K6273" s="373">
        <v>0.1132352592698691</v>
      </c>
    </row>
    <row r="6274" spans="11:11">
      <c r="K6274" s="373">
        <v>0.50774483982202678</v>
      </c>
    </row>
    <row r="6275" spans="11:11">
      <c r="K6275" s="373">
        <v>0.13403894855960785</v>
      </c>
    </row>
    <row r="6276" spans="11:11">
      <c r="K6276" s="373">
        <v>0.34512593715761608</v>
      </c>
    </row>
    <row r="6277" spans="11:11">
      <c r="K6277" s="373">
        <v>0.12159592441932743</v>
      </c>
    </row>
    <row r="6278" spans="11:11">
      <c r="K6278" s="373">
        <v>0.39584713364443735</v>
      </c>
    </row>
    <row r="6279" spans="11:11">
      <c r="K6279" s="373">
        <v>-1.3228910464854637E-2</v>
      </c>
    </row>
    <row r="6280" spans="11:11">
      <c r="K6280" s="373">
        <v>0.34591409968105258</v>
      </c>
    </row>
    <row r="6281" spans="11:11">
      <c r="K6281" s="373">
        <v>6.6452066055092018E-2</v>
      </c>
    </row>
    <row r="6282" spans="11:11">
      <c r="K6282" s="373">
        <v>0.43871092334681849</v>
      </c>
    </row>
    <row r="6283" spans="11:11">
      <c r="K6283" s="373">
        <v>0.40662763783420774</v>
      </c>
    </row>
    <row r="6284" spans="11:11">
      <c r="K6284" s="373">
        <v>0.28891998142791175</v>
      </c>
    </row>
    <row r="6285" spans="11:11">
      <c r="K6285" s="373">
        <v>0.28005030592346603</v>
      </c>
    </row>
    <row r="6286" spans="11:11">
      <c r="K6286" s="373">
        <v>-0.24270681581036313</v>
      </c>
    </row>
    <row r="6287" spans="11:11">
      <c r="K6287" s="373">
        <v>9.3309895433595358E-2</v>
      </c>
    </row>
    <row r="6288" spans="11:11">
      <c r="K6288" s="373">
        <v>0.48394939480092258</v>
      </c>
    </row>
    <row r="6289" spans="11:11">
      <c r="K6289" s="373">
        <v>0.11960067177268474</v>
      </c>
    </row>
    <row r="6290" spans="11:11">
      <c r="K6290" s="373">
        <v>0.38673157469846053</v>
      </c>
    </row>
    <row r="6291" spans="11:11">
      <c r="K6291" s="373">
        <v>6.60349130614446E-2</v>
      </c>
    </row>
    <row r="6292" spans="11:11">
      <c r="K6292" s="373">
        <v>0.26383702633520412</v>
      </c>
    </row>
    <row r="6293" spans="11:11">
      <c r="K6293" s="373">
        <v>5.2689863219370858E-2</v>
      </c>
    </row>
    <row r="6294" spans="11:11">
      <c r="K6294" s="373">
        <v>0.26816256788259296</v>
      </c>
    </row>
    <row r="6295" spans="11:11">
      <c r="K6295" s="373">
        <v>0.37441142040388731</v>
      </c>
    </row>
    <row r="6296" spans="11:11">
      <c r="K6296" s="373">
        <v>8.6341883520937301E-2</v>
      </c>
    </row>
    <row r="6297" spans="11:11">
      <c r="K6297" s="373">
        <v>0.16334005287956743</v>
      </c>
    </row>
    <row r="6298" spans="11:11">
      <c r="K6298" s="373">
        <v>0.13683215326414189</v>
      </c>
    </row>
    <row r="6299" spans="11:11">
      <c r="K6299" s="373">
        <v>5.2667847233720755E-2</v>
      </c>
    </row>
    <row r="6300" spans="11:11">
      <c r="K6300" s="373">
        <v>0.11673222434141128</v>
      </c>
    </row>
    <row r="6301" spans="11:11">
      <c r="K6301" s="373">
        <v>0.45214436083031595</v>
      </c>
    </row>
    <row r="6302" spans="11:11">
      <c r="K6302" s="373">
        <v>0.19056586518077312</v>
      </c>
    </row>
    <row r="6303" spans="11:11">
      <c r="K6303" s="373">
        <v>0.22036201269892053</v>
      </c>
    </row>
    <row r="6304" spans="11:11">
      <c r="K6304" s="373">
        <v>5.8427634364783376E-2</v>
      </c>
    </row>
    <row r="6305" spans="11:11">
      <c r="K6305" s="373">
        <v>0.41118063933529903</v>
      </c>
    </row>
    <row r="6306" spans="11:11">
      <c r="K6306" s="373">
        <v>0.1442391132147145</v>
      </c>
    </row>
    <row r="6307" spans="11:11">
      <c r="K6307" s="373">
        <v>9.7574683755345726E-2</v>
      </c>
    </row>
    <row r="6308" spans="11:11">
      <c r="K6308" s="373">
        <v>1.2339685117835231E-2</v>
      </c>
    </row>
    <row r="6309" spans="11:11">
      <c r="K6309" s="373">
        <v>2.1811671289020396E-3</v>
      </c>
    </row>
    <row r="6310" spans="11:11">
      <c r="K6310" s="373">
        <v>0.32550621067682139</v>
      </c>
    </row>
    <row r="6311" spans="11:11">
      <c r="K6311" s="373">
        <v>-0.25450687398322291</v>
      </c>
    </row>
    <row r="6312" spans="11:11">
      <c r="K6312" s="373">
        <v>0.17884911811286686</v>
      </c>
    </row>
    <row r="6313" spans="11:11">
      <c r="K6313" s="373">
        <v>0.14574662130046145</v>
      </c>
    </row>
    <row r="6314" spans="11:11">
      <c r="K6314" s="373">
        <v>-6.0840616405671843E-3</v>
      </c>
    </row>
    <row r="6315" spans="11:11">
      <c r="K6315" s="373">
        <v>0.56202642296165273</v>
      </c>
    </row>
    <row r="6316" spans="11:11">
      <c r="K6316" s="373">
        <v>0.49153470188954507</v>
      </c>
    </row>
    <row r="6317" spans="11:11">
      <c r="K6317" s="373">
        <v>0.37909662342884176</v>
      </c>
    </row>
    <row r="6318" spans="11:11">
      <c r="K6318" s="373">
        <v>0.4438847434348554</v>
      </c>
    </row>
    <row r="6319" spans="11:11">
      <c r="K6319" s="373">
        <v>8.0725204114821203E-2</v>
      </c>
    </row>
    <row r="6320" spans="11:11">
      <c r="K6320" s="373">
        <v>0.33717825017768233</v>
      </c>
    </row>
    <row r="6321" spans="11:11">
      <c r="K6321" s="373">
        <v>0.61243628935053662</v>
      </c>
    </row>
    <row r="6322" spans="11:11">
      <c r="K6322" s="373">
        <v>0.10775510451991277</v>
      </c>
    </row>
    <row r="6323" spans="11:11">
      <c r="K6323" s="373">
        <v>0.41079902729615791</v>
      </c>
    </row>
    <row r="6324" spans="11:11">
      <c r="K6324" s="373">
        <v>3.1848585713793343E-2</v>
      </c>
    </row>
    <row r="6325" spans="11:11">
      <c r="K6325" s="373">
        <v>0.53786713852818768</v>
      </c>
    </row>
    <row r="6326" spans="11:11">
      <c r="K6326" s="373">
        <v>0.10948493504351697</v>
      </c>
    </row>
    <row r="6327" spans="11:11">
      <c r="K6327" s="373">
        <v>0.40571777506841622</v>
      </c>
    </row>
    <row r="6328" spans="11:11">
      <c r="K6328" s="373">
        <v>5.9838360164915949E-2</v>
      </c>
    </row>
    <row r="6329" spans="11:11">
      <c r="K6329" s="373">
        <v>0.11121706178183799</v>
      </c>
    </row>
    <row r="6330" spans="11:11">
      <c r="K6330" s="373">
        <v>0.4426999898679298</v>
      </c>
    </row>
    <row r="6331" spans="11:11">
      <c r="K6331" s="373">
        <v>0.30511169441551034</v>
      </c>
    </row>
    <row r="6332" spans="11:11">
      <c r="K6332" s="373">
        <v>0.26046382209369168</v>
      </c>
    </row>
    <row r="6333" spans="11:11">
      <c r="K6333" s="373">
        <v>6.7826271662531745E-2</v>
      </c>
    </row>
    <row r="6334" spans="11:11">
      <c r="K6334" s="373">
        <v>0.3812030262274817</v>
      </c>
    </row>
    <row r="6335" spans="11:11">
      <c r="K6335" s="373">
        <v>0.41556729962129868</v>
      </c>
    </row>
    <row r="6336" spans="11:11">
      <c r="K6336" s="373">
        <v>0.49027287329325198</v>
      </c>
    </row>
    <row r="6337" spans="11:11">
      <c r="K6337" s="373">
        <v>0.22319841972538579</v>
      </c>
    </row>
    <row r="6338" spans="11:11">
      <c r="K6338" s="373">
        <v>0.24552020648234141</v>
      </c>
    </row>
    <row r="6339" spans="11:11">
      <c r="K6339" s="373">
        <v>0.19122388347331198</v>
      </c>
    </row>
    <row r="6340" spans="11:11">
      <c r="K6340" s="373">
        <v>0.13436677032981703</v>
      </c>
    </row>
    <row r="6341" spans="11:11">
      <c r="K6341" s="373">
        <v>0.25435660095382717</v>
      </c>
    </row>
    <row r="6342" spans="11:11">
      <c r="K6342" s="373">
        <v>0.25987604118973007</v>
      </c>
    </row>
    <row r="6343" spans="11:11">
      <c r="K6343" s="373">
        <v>0.28871716190737273</v>
      </c>
    </row>
    <row r="6344" spans="11:11">
      <c r="K6344" s="373">
        <v>8.0960826948375253E-3</v>
      </c>
    </row>
    <row r="6345" spans="11:11">
      <c r="K6345" s="373">
        <v>0.55890263559179632</v>
      </c>
    </row>
    <row r="6346" spans="11:11">
      <c r="K6346" s="373">
        <v>-2.5433633202841421E-2</v>
      </c>
    </row>
    <row r="6347" spans="11:11">
      <c r="K6347" s="373">
        <v>0.38227371274438382</v>
      </c>
    </row>
    <row r="6348" spans="11:11">
      <c r="K6348" s="373">
        <v>-0.29735730127438964</v>
      </c>
    </row>
    <row r="6349" spans="11:11">
      <c r="K6349" s="373">
        <v>0.34514636682704536</v>
      </c>
    </row>
    <row r="6350" spans="11:11">
      <c r="K6350" s="373">
        <v>0.10561383943859526</v>
      </c>
    </row>
    <row r="6351" spans="11:11">
      <c r="K6351" s="373">
        <v>0.54467446778022888</v>
      </c>
    </row>
    <row r="6352" spans="11:11">
      <c r="K6352" s="373">
        <v>0.24750925768466692</v>
      </c>
    </row>
    <row r="6353" spans="11:11">
      <c r="K6353" s="373">
        <v>0.41029372453770807</v>
      </c>
    </row>
    <row r="6354" spans="11:11">
      <c r="K6354" s="373">
        <v>0.43756187687164827</v>
      </c>
    </row>
    <row r="6355" spans="11:11">
      <c r="K6355" s="373">
        <v>0.20417388956669247</v>
      </c>
    </row>
    <row r="6356" spans="11:11">
      <c r="K6356" s="373">
        <v>4.0119619421183472E-2</v>
      </c>
    </row>
    <row r="6357" spans="11:11">
      <c r="K6357" s="373">
        <v>0.78858707297972219</v>
      </c>
    </row>
    <row r="6358" spans="11:11">
      <c r="K6358" s="373">
        <v>0.2419319327628684</v>
      </c>
    </row>
    <row r="6359" spans="11:11">
      <c r="K6359" s="373">
        <v>0.22273538658387149</v>
      </c>
    </row>
    <row r="6360" spans="11:11">
      <c r="K6360" s="373">
        <v>0.44779735028442524</v>
      </c>
    </row>
    <row r="6361" spans="11:11">
      <c r="K6361" s="373">
        <v>0.20925272160115527</v>
      </c>
    </row>
    <row r="6362" spans="11:11">
      <c r="K6362" s="373">
        <v>0.26458131266238016</v>
      </c>
    </row>
    <row r="6363" spans="11:11">
      <c r="K6363" s="373">
        <v>0.23866145770957492</v>
      </c>
    </row>
    <row r="6364" spans="11:11">
      <c r="K6364" s="373">
        <v>8.0969537049686569E-3</v>
      </c>
    </row>
    <row r="6365" spans="11:11">
      <c r="K6365" s="373">
        <v>0.44711374009160187</v>
      </c>
    </row>
    <row r="6366" spans="11:11">
      <c r="K6366" s="373">
        <v>0.25079968958860666</v>
      </c>
    </row>
    <row r="6367" spans="11:11">
      <c r="K6367" s="373">
        <v>0.42330337032208343</v>
      </c>
    </row>
    <row r="6368" spans="11:11">
      <c r="K6368" s="373">
        <v>0.59019630510460908</v>
      </c>
    </row>
    <row r="6369" spans="11:11">
      <c r="K6369" s="373">
        <v>-0.14925743699774929</v>
      </c>
    </row>
    <row r="6370" spans="11:11">
      <c r="K6370" s="373">
        <v>0.40173729419801885</v>
      </c>
    </row>
    <row r="6371" spans="11:11">
      <c r="K6371" s="373">
        <v>0.12627196597257506</v>
      </c>
    </row>
    <row r="6372" spans="11:11">
      <c r="K6372" s="373">
        <v>0.12354753145214881</v>
      </c>
    </row>
    <row r="6373" spans="11:11">
      <c r="K6373" s="373">
        <v>2.7998282341708869E-2</v>
      </c>
    </row>
    <row r="6374" spans="11:11">
      <c r="K6374" s="373">
        <v>-0.23487514662948061</v>
      </c>
    </row>
    <row r="6375" spans="11:11">
      <c r="K6375" s="373">
        <v>0.12269162846208581</v>
      </c>
    </row>
    <row r="6376" spans="11:11">
      <c r="K6376" s="373">
        <v>0.29467607469778567</v>
      </c>
    </row>
    <row r="6377" spans="11:11">
      <c r="K6377" s="373">
        <v>0.27068901903076914</v>
      </c>
    </row>
    <row r="6378" spans="11:11">
      <c r="K6378" s="373">
        <v>-7.9606052766010293E-2</v>
      </c>
    </row>
    <row r="6379" spans="11:11">
      <c r="K6379" s="373">
        <v>5.1223001252337141E-2</v>
      </c>
    </row>
    <row r="6380" spans="11:11">
      <c r="K6380" s="373">
        <v>1.700469346241773E-2</v>
      </c>
    </row>
    <row r="6381" spans="11:11">
      <c r="K6381" s="373">
        <v>6.8952047802292471E-2</v>
      </c>
    </row>
    <row r="6382" spans="11:11">
      <c r="K6382" s="373">
        <v>0.43542519986416539</v>
      </c>
    </row>
    <row r="6383" spans="11:11">
      <c r="K6383" s="373">
        <v>0.32920809442832044</v>
      </c>
    </row>
    <row r="6384" spans="11:11">
      <c r="K6384" s="373">
        <v>0.20968306173234064</v>
      </c>
    </row>
    <row r="6385" spans="11:11">
      <c r="K6385" s="373">
        <v>0.41659004674078304</v>
      </c>
    </row>
    <row r="6386" spans="11:11">
      <c r="K6386" s="373">
        <v>0.27262192722639478</v>
      </c>
    </row>
    <row r="6387" spans="11:11">
      <c r="K6387" s="373">
        <v>7.5109035411831782E-2</v>
      </c>
    </row>
    <row r="6388" spans="11:11">
      <c r="K6388" s="373">
        <v>0.4636340591405157</v>
      </c>
    </row>
    <row r="6389" spans="11:11">
      <c r="K6389" s="373">
        <v>0.20986490934216118</v>
      </c>
    </row>
    <row r="6390" spans="11:11">
      <c r="K6390" s="373">
        <v>0.39597307770748991</v>
      </c>
    </row>
    <row r="6391" spans="11:11">
      <c r="K6391" s="373">
        <v>8.2927682880229447E-2</v>
      </c>
    </row>
    <row r="6392" spans="11:11">
      <c r="K6392" s="373">
        <v>0.37056689985765434</v>
      </c>
    </row>
    <row r="6393" spans="11:11">
      <c r="K6393" s="373">
        <v>0.43134835775756852</v>
      </c>
    </row>
    <row r="6394" spans="11:11">
      <c r="K6394" s="373">
        <v>0.37293250134068501</v>
      </c>
    </row>
    <row r="6395" spans="11:11">
      <c r="K6395" s="373">
        <v>2.2012428719728749E-2</v>
      </c>
    </row>
    <row r="6396" spans="11:11">
      <c r="K6396" s="373">
        <v>0.12066784871376024</v>
      </c>
    </row>
    <row r="6397" spans="11:11">
      <c r="K6397" s="373">
        <v>0.32444443478884399</v>
      </c>
    </row>
    <row r="6398" spans="11:11">
      <c r="K6398" s="373">
        <v>0.340377417579379</v>
      </c>
    </row>
    <row r="6399" spans="11:11">
      <c r="K6399" s="373">
        <v>-0.13929073069519105</v>
      </c>
    </row>
    <row r="6400" spans="11:11">
      <c r="K6400" s="373">
        <v>1.9785274771971562E-2</v>
      </c>
    </row>
    <row r="6401" spans="11:11">
      <c r="K6401" s="373">
        <v>0.40122907063006186</v>
      </c>
    </row>
    <row r="6402" spans="11:11">
      <c r="K6402" s="373">
        <v>0.25675805125014639</v>
      </c>
    </row>
    <row r="6403" spans="11:11">
      <c r="K6403" s="373">
        <v>0.54735213939958727</v>
      </c>
    </row>
    <row r="6404" spans="11:11">
      <c r="K6404" s="373">
        <v>0.30198271244336938</v>
      </c>
    </row>
    <row r="6405" spans="11:11">
      <c r="K6405" s="373">
        <v>0.40906856048483342</v>
      </c>
    </row>
    <row r="6406" spans="11:11">
      <c r="K6406" s="373">
        <v>0.2253904170671861</v>
      </c>
    </row>
    <row r="6407" spans="11:11">
      <c r="K6407" s="373">
        <v>0.12570945540651213</v>
      </c>
    </row>
    <row r="6408" spans="11:11">
      <c r="K6408" s="373">
        <v>0.16643243949703357</v>
      </c>
    </row>
    <row r="6409" spans="11:11">
      <c r="K6409" s="373">
        <v>0.20597650815941959</v>
      </c>
    </row>
    <row r="6410" spans="11:11">
      <c r="K6410" s="373">
        <v>0.24553843195000646</v>
      </c>
    </row>
    <row r="6411" spans="11:11">
      <c r="K6411" s="373">
        <v>0.2520615855165389</v>
      </c>
    </row>
    <row r="6412" spans="11:11">
      <c r="K6412" s="373">
        <v>5.6526132189067102E-2</v>
      </c>
    </row>
    <row r="6413" spans="11:11">
      <c r="K6413" s="373">
        <v>0.46936525151149278</v>
      </c>
    </row>
    <row r="6414" spans="11:11">
      <c r="K6414" s="373">
        <v>0.35065277817940843</v>
      </c>
    </row>
    <row r="6415" spans="11:11">
      <c r="K6415" s="373">
        <v>5.9334563911802807E-2</v>
      </c>
    </row>
    <row r="6416" spans="11:11">
      <c r="K6416" s="373">
        <v>0.4311436347904174</v>
      </c>
    </row>
    <row r="6417" spans="11:11">
      <c r="K6417" s="373">
        <v>9.060300680473321E-2</v>
      </c>
    </row>
    <row r="6418" spans="11:11">
      <c r="K6418" s="373">
        <v>-0.16850249159003605</v>
      </c>
    </row>
    <row r="6419" spans="11:11">
      <c r="K6419" s="373">
        <v>0.56017137403257755</v>
      </c>
    </row>
    <row r="6420" spans="11:11">
      <c r="K6420" s="373">
        <v>-0.10694947167332969</v>
      </c>
    </row>
    <row r="6421" spans="11:11">
      <c r="K6421" s="373">
        <v>0.33383403539186784</v>
      </c>
    </row>
    <row r="6422" spans="11:11">
      <c r="K6422" s="373">
        <v>0.32338019980157706</v>
      </c>
    </row>
    <row r="6423" spans="11:11">
      <c r="K6423" s="373">
        <v>0.29304648352247065</v>
      </c>
    </row>
    <row r="6424" spans="11:11">
      <c r="K6424" s="373">
        <v>0.21174111610387203</v>
      </c>
    </row>
    <row r="6425" spans="11:11">
      <c r="K6425" s="373">
        <v>0.46312904806338318</v>
      </c>
    </row>
    <row r="6426" spans="11:11">
      <c r="K6426" s="373">
        <v>0.1737111164251115</v>
      </c>
    </row>
    <row r="6427" spans="11:11">
      <c r="K6427" s="373">
        <v>0.28310410696567434</v>
      </c>
    </row>
    <row r="6428" spans="11:11">
      <c r="K6428" s="373">
        <v>-2.8085839484582431E-2</v>
      </c>
    </row>
    <row r="6429" spans="11:11">
      <c r="K6429" s="373">
        <v>9.047368666648592E-2</v>
      </c>
    </row>
    <row r="6430" spans="11:11">
      <c r="K6430" s="373">
        <v>0.27875916623027486</v>
      </c>
    </row>
    <row r="6431" spans="11:11">
      <c r="K6431" s="373">
        <v>0.3271817603332432</v>
      </c>
    </row>
    <row r="6432" spans="11:11">
      <c r="K6432" s="373">
        <v>0.24971554282050779</v>
      </c>
    </row>
    <row r="6433" spans="11:11">
      <c r="K6433" s="373">
        <v>0.1400086838623722</v>
      </c>
    </row>
    <row r="6434" spans="11:11">
      <c r="K6434" s="373">
        <v>0.13632854086387125</v>
      </c>
    </row>
    <row r="6435" spans="11:11">
      <c r="K6435" s="373">
        <v>0.27355346330386698</v>
      </c>
    </row>
    <row r="6436" spans="11:11">
      <c r="K6436" s="373">
        <v>-2.7854262246872818E-2</v>
      </c>
    </row>
    <row r="6437" spans="11:11">
      <c r="K6437" s="373">
        <v>0.31686801689633959</v>
      </c>
    </row>
    <row r="6438" spans="11:11">
      <c r="K6438" s="373">
        <v>2.662129367724142E-2</v>
      </c>
    </row>
    <row r="6439" spans="11:11">
      <c r="K6439" s="373">
        <v>0.18626293423856333</v>
      </c>
    </row>
    <row r="6440" spans="11:11">
      <c r="K6440" s="373">
        <v>-2.633630369677642E-2</v>
      </c>
    </row>
    <row r="6441" spans="11:11">
      <c r="K6441" s="373">
        <v>0.3758047821852839</v>
      </c>
    </row>
    <row r="6442" spans="11:11">
      <c r="K6442" s="373">
        <v>0.24543581787424062</v>
      </c>
    </row>
    <row r="6443" spans="11:11">
      <c r="K6443" s="373">
        <v>5.1734426707025882E-2</v>
      </c>
    </row>
    <row r="6444" spans="11:11">
      <c r="K6444" s="373">
        <v>0.47276737185374729</v>
      </c>
    </row>
    <row r="6445" spans="11:11">
      <c r="K6445" s="373">
        <v>0.22609826279129686</v>
      </c>
    </row>
    <row r="6446" spans="11:11">
      <c r="K6446" s="373">
        <v>0.11629713192384683</v>
      </c>
    </row>
    <row r="6447" spans="11:11">
      <c r="K6447" s="373">
        <v>0.24407662368707839</v>
      </c>
    </row>
    <row r="6448" spans="11:11">
      <c r="K6448" s="373">
        <v>0.37853476283368193</v>
      </c>
    </row>
    <row r="6449" spans="11:11">
      <c r="K6449" s="373">
        <v>9.320210289151909E-2</v>
      </c>
    </row>
    <row r="6450" spans="11:11">
      <c r="K6450" s="373">
        <v>0.3437068203647915</v>
      </c>
    </row>
    <row r="6451" spans="11:11">
      <c r="K6451" s="373">
        <v>0.4751097892605709</v>
      </c>
    </row>
    <row r="6452" spans="11:11">
      <c r="K6452" s="373">
        <v>8.658401624246892E-2</v>
      </c>
    </row>
    <row r="6453" spans="11:11">
      <c r="K6453" s="373">
        <v>0.30027497080539023</v>
      </c>
    </row>
    <row r="6454" spans="11:11">
      <c r="K6454" s="373">
        <v>0.1112918600568904</v>
      </c>
    </row>
    <row r="6455" spans="11:11">
      <c r="K6455" s="373">
        <v>-4.9299352388946227E-2</v>
      </c>
    </row>
    <row r="6456" spans="11:11">
      <c r="K6456" s="373">
        <v>0.10483840585820592</v>
      </c>
    </row>
    <row r="6457" spans="11:11">
      <c r="K6457" s="373">
        <v>0.24987370941239284</v>
      </c>
    </row>
    <row r="6458" spans="11:11">
      <c r="K6458" s="373">
        <v>0.17831605031617714</v>
      </c>
    </row>
    <row r="6459" spans="11:11">
      <c r="K6459" s="373">
        <v>0.4360843605797855</v>
      </c>
    </row>
    <row r="6460" spans="11:11">
      <c r="K6460" s="373">
        <v>0.36270256598687411</v>
      </c>
    </row>
    <row r="6461" spans="11:11">
      <c r="K6461" s="373">
        <v>0.30799571500461287</v>
      </c>
    </row>
    <row r="6462" spans="11:11">
      <c r="K6462" s="373">
        <v>0.27523125850434171</v>
      </c>
    </row>
    <row r="6463" spans="11:11">
      <c r="K6463" s="373">
        <v>0.44253839566632314</v>
      </c>
    </row>
    <row r="6464" spans="11:11">
      <c r="K6464" s="373">
        <v>0.54864435485752483</v>
      </c>
    </row>
    <row r="6465" spans="11:11">
      <c r="K6465" s="373">
        <v>0.14245690302817082</v>
      </c>
    </row>
    <row r="6466" spans="11:11">
      <c r="K6466" s="373">
        <v>0.31549747876880851</v>
      </c>
    </row>
    <row r="6467" spans="11:11">
      <c r="K6467" s="373">
        <v>0.30966042201236466</v>
      </c>
    </row>
    <row r="6468" spans="11:11">
      <c r="K6468" s="373">
        <v>0.39957284624982492</v>
      </c>
    </row>
    <row r="6469" spans="11:11">
      <c r="K6469" s="373">
        <v>0.62270583243891697</v>
      </c>
    </row>
    <row r="6470" spans="11:11">
      <c r="K6470" s="373">
        <v>8.8209802658047121E-2</v>
      </c>
    </row>
    <row r="6471" spans="11:11">
      <c r="K6471" s="373">
        <v>-0.12523162758752382</v>
      </c>
    </row>
    <row r="6472" spans="11:11">
      <c r="K6472" s="373">
        <v>-7.1087026597513536E-2</v>
      </c>
    </row>
    <row r="6473" spans="11:11">
      <c r="K6473" s="373">
        <v>0.35251097126828101</v>
      </c>
    </row>
    <row r="6474" spans="11:11">
      <c r="K6474" s="373">
        <v>0.11090262496842529</v>
      </c>
    </row>
    <row r="6475" spans="11:11">
      <c r="K6475" s="373">
        <v>0.92254790370556483</v>
      </c>
    </row>
    <row r="6476" spans="11:11">
      <c r="K6476" s="373">
        <v>0.26964046578228329</v>
      </c>
    </row>
    <row r="6477" spans="11:11">
      <c r="K6477" s="373">
        <v>0.24314785386699045</v>
      </c>
    </row>
    <row r="6478" spans="11:11">
      <c r="K6478" s="373">
        <v>-0.17997198036698825</v>
      </c>
    </row>
    <row r="6479" spans="11:11">
      <c r="K6479" s="373">
        <v>0.14411701008011324</v>
      </c>
    </row>
    <row r="6480" spans="11:11">
      <c r="K6480" s="373">
        <v>0.32500920587791859</v>
      </c>
    </row>
    <row r="6481" spans="11:11">
      <c r="K6481" s="373">
        <v>0.4025714973101624</v>
      </c>
    </row>
    <row r="6482" spans="11:11">
      <c r="K6482" s="373">
        <v>2.5732239969217696E-2</v>
      </c>
    </row>
    <row r="6483" spans="11:11">
      <c r="K6483" s="373">
        <v>0.36727207936970974</v>
      </c>
    </row>
    <row r="6484" spans="11:11">
      <c r="K6484" s="373">
        <v>1.0987825195924783E-2</v>
      </c>
    </row>
    <row r="6485" spans="11:11">
      <c r="K6485" s="373">
        <v>0.13738762141744765</v>
      </c>
    </row>
    <row r="6486" spans="11:11">
      <c r="K6486" s="373">
        <v>0.35758699991609944</v>
      </c>
    </row>
    <row r="6487" spans="11:11">
      <c r="K6487" s="373">
        <v>0.37947648159222513</v>
      </c>
    </row>
    <row r="6488" spans="11:11">
      <c r="K6488" s="373">
        <v>0.24157411805967999</v>
      </c>
    </row>
    <row r="6489" spans="11:11">
      <c r="K6489" s="373">
        <v>0.26554681207888708</v>
      </c>
    </row>
    <row r="6490" spans="11:11">
      <c r="K6490" s="373">
        <v>0.15166374193146592</v>
      </c>
    </row>
    <row r="6491" spans="11:11">
      <c r="K6491" s="373">
        <v>0.23652616258925074</v>
      </c>
    </row>
    <row r="6492" spans="11:11">
      <c r="K6492" s="373">
        <v>0.47705104103826335</v>
      </c>
    </row>
    <row r="6493" spans="11:11">
      <c r="K6493" s="373">
        <v>0.15745857198211666</v>
      </c>
    </row>
    <row r="6494" spans="11:11">
      <c r="K6494" s="373">
        <v>0.13715494167468534</v>
      </c>
    </row>
    <row r="6495" spans="11:11">
      <c r="K6495" s="373">
        <v>0.34297739571530705</v>
      </c>
    </row>
    <row r="6496" spans="11:11">
      <c r="K6496" s="373">
        <v>0.30390017045293494</v>
      </c>
    </row>
    <row r="6497" spans="11:11">
      <c r="K6497" s="373">
        <v>2.013568700274293E-2</v>
      </c>
    </row>
    <row r="6498" spans="11:11">
      <c r="K6498" s="373">
        <v>-4.5401753728399719E-2</v>
      </c>
    </row>
    <row r="6499" spans="11:11">
      <c r="K6499" s="373">
        <v>0.35363596531609898</v>
      </c>
    </row>
    <row r="6500" spans="11:11">
      <c r="K6500" s="373">
        <v>0.13265206230940429</v>
      </c>
    </row>
    <row r="6501" spans="11:11">
      <c r="K6501" s="373">
        <v>3.7035290959938738E-2</v>
      </c>
    </row>
    <row r="6502" spans="11:11">
      <c r="K6502" s="373">
        <v>0.11681063134990199</v>
      </c>
    </row>
    <row r="6503" spans="11:11">
      <c r="K6503" s="373">
        <v>-1.9661389926485029E-2</v>
      </c>
    </row>
    <row r="6504" spans="11:11">
      <c r="K6504" s="373">
        <v>-0.18803537751632848</v>
      </c>
    </row>
    <row r="6505" spans="11:11">
      <c r="K6505" s="373">
        <v>0.24022839120437722</v>
      </c>
    </row>
    <row r="6506" spans="11:11">
      <c r="K6506" s="373">
        <v>-0.15083226913429915</v>
      </c>
    </row>
    <row r="6507" spans="11:11">
      <c r="K6507" s="373">
        <v>0.3891272611542671</v>
      </c>
    </row>
    <row r="6508" spans="11:11">
      <c r="K6508" s="373">
        <v>0.25253999925009807</v>
      </c>
    </row>
    <row r="6509" spans="11:11">
      <c r="K6509" s="373">
        <v>0.53851166450626264</v>
      </c>
    </row>
    <row r="6510" spans="11:11">
      <c r="K6510" s="373">
        <v>-2.7754501760198558E-2</v>
      </c>
    </row>
    <row r="6511" spans="11:11">
      <c r="K6511" s="373">
        <v>0.3545272462776734</v>
      </c>
    </row>
    <row r="6512" spans="11:11">
      <c r="K6512" s="373">
        <v>0.52653681493844484</v>
      </c>
    </row>
    <row r="6513" spans="11:11">
      <c r="K6513" s="373">
        <v>0.46721898525203898</v>
      </c>
    </row>
    <row r="6514" spans="11:11">
      <c r="K6514" s="373">
        <v>0.36187289273647072</v>
      </c>
    </row>
    <row r="6515" spans="11:11">
      <c r="K6515" s="373">
        <v>0.6169788994613068</v>
      </c>
    </row>
    <row r="6516" spans="11:11">
      <c r="K6516" s="373">
        <v>-1.5305715429499989E-3</v>
      </c>
    </row>
    <row r="6517" spans="11:11">
      <c r="K6517" s="373">
        <v>0.34407703028751824</v>
      </c>
    </row>
    <row r="6518" spans="11:11">
      <c r="K6518" s="373">
        <v>0.58443248446005769</v>
      </c>
    </row>
    <row r="6519" spans="11:11">
      <c r="K6519" s="373">
        <v>-1.8113183465706673E-4</v>
      </c>
    </row>
    <row r="6520" spans="11:11">
      <c r="K6520" s="373">
        <v>0.18132322168812443</v>
      </c>
    </row>
    <row r="6521" spans="11:11">
      <c r="K6521" s="373">
        <v>0.26007012615073988</v>
      </c>
    </row>
    <row r="6522" spans="11:11">
      <c r="K6522" s="373">
        <v>0.2752963068824672</v>
      </c>
    </row>
    <row r="6523" spans="11:11">
      <c r="K6523" s="373">
        <v>0.11523146731747458</v>
      </c>
    </row>
    <row r="6524" spans="11:11">
      <c r="K6524" s="373">
        <v>3.4641345469141216E-2</v>
      </c>
    </row>
    <row r="6525" spans="11:11">
      <c r="K6525" s="373">
        <v>0.44126389863916216</v>
      </c>
    </row>
    <row r="6526" spans="11:11">
      <c r="K6526" s="373">
        <v>0.4994526570025104</v>
      </c>
    </row>
    <row r="6527" spans="11:11">
      <c r="K6527" s="373">
        <v>8.7294710898149219E-2</v>
      </c>
    </row>
    <row r="6528" spans="11:11">
      <c r="K6528" s="373">
        <v>0.20214613168043338</v>
      </c>
    </row>
    <row r="6529" spans="11:11">
      <c r="K6529" s="373">
        <v>0.253528015301975</v>
      </c>
    </row>
    <row r="6530" spans="11:11">
      <c r="K6530" s="373">
        <v>3.6031461175760615E-2</v>
      </c>
    </row>
    <row r="6531" spans="11:11">
      <c r="K6531" s="373">
        <v>0.44443969568416097</v>
      </c>
    </row>
    <row r="6532" spans="11:11">
      <c r="K6532" s="373">
        <v>0.36778796197915509</v>
      </c>
    </row>
    <row r="6533" spans="11:11">
      <c r="K6533" s="373">
        <v>0.28731447891011097</v>
      </c>
    </row>
    <row r="6534" spans="11:11">
      <c r="K6534" s="373">
        <v>0.45000254801639805</v>
      </c>
    </row>
    <row r="6535" spans="11:11">
      <c r="K6535" s="373">
        <v>-6.2738488635886491E-2</v>
      </c>
    </row>
    <row r="6536" spans="11:11">
      <c r="K6536" s="373">
        <v>0.3946596766718129</v>
      </c>
    </row>
    <row r="6537" spans="11:11">
      <c r="K6537" s="373">
        <v>-7.3192573580853404E-2</v>
      </c>
    </row>
    <row r="6538" spans="11:11">
      <c r="K6538" s="373">
        <v>0.15521198173992623</v>
      </c>
    </row>
    <row r="6539" spans="11:11">
      <c r="K6539" s="373">
        <v>0.29888763385932982</v>
      </c>
    </row>
    <row r="6540" spans="11:11">
      <c r="K6540" s="373">
        <v>1.4221009750942093E-2</v>
      </c>
    </row>
    <row r="6541" spans="11:11">
      <c r="K6541" s="373">
        <v>0.32313816297234776</v>
      </c>
    </row>
    <row r="6542" spans="11:11">
      <c r="K6542" s="373">
        <v>0.22228489283703223</v>
      </c>
    </row>
    <row r="6543" spans="11:11">
      <c r="K6543" s="373">
        <v>3.413532380383999E-2</v>
      </c>
    </row>
    <row r="6544" spans="11:11">
      <c r="K6544" s="373">
        <v>4.6101479500010978E-2</v>
      </c>
    </row>
    <row r="6545" spans="11:11">
      <c r="K6545" s="373">
        <v>-0.11561856787921643</v>
      </c>
    </row>
    <row r="6546" spans="11:11">
      <c r="K6546" s="373">
        <v>5.0154439489652924E-2</v>
      </c>
    </row>
    <row r="6547" spans="11:11">
      <c r="K6547" s="373">
        <v>0.76716150533430549</v>
      </c>
    </row>
    <row r="6548" spans="11:11">
      <c r="K6548" s="373">
        <v>0.45875395171922073</v>
      </c>
    </row>
    <row r="6549" spans="11:11">
      <c r="K6549" s="373">
        <v>0.39924620632731833</v>
      </c>
    </row>
    <row r="6550" spans="11:11">
      <c r="K6550" s="373">
        <v>9.3966982039145996E-2</v>
      </c>
    </row>
    <row r="6551" spans="11:11">
      <c r="K6551" s="373">
        <v>0.19444127488530105</v>
      </c>
    </row>
    <row r="6552" spans="11:11">
      <c r="K6552" s="373">
        <v>0.29270616917539138</v>
      </c>
    </row>
    <row r="6553" spans="11:11">
      <c r="K6553" s="373">
        <v>-0.28117701613754797</v>
      </c>
    </row>
    <row r="6554" spans="11:11">
      <c r="K6554" s="373">
        <v>1.6452128343683814E-2</v>
      </c>
    </row>
    <row r="6555" spans="11:11">
      <c r="K6555" s="373">
        <v>0.23448543112546827</v>
      </c>
    </row>
    <row r="6556" spans="11:11">
      <c r="K6556" s="373">
        <v>0.24842565776670766</v>
      </c>
    </row>
    <row r="6557" spans="11:11">
      <c r="K6557" s="373">
        <v>0.34951732459636808</v>
      </c>
    </row>
    <row r="6558" spans="11:11">
      <c r="K6558" s="373">
        <v>0.50743806270222325</v>
      </c>
    </row>
    <row r="6559" spans="11:11">
      <c r="K6559" s="373">
        <v>-4.5895404511469562E-2</v>
      </c>
    </row>
    <row r="6560" spans="11:11">
      <c r="K6560" s="373">
        <v>0.22174571977023794</v>
      </c>
    </row>
    <row r="6561" spans="11:11">
      <c r="K6561" s="373">
        <v>0.10764851996853597</v>
      </c>
    </row>
    <row r="6562" spans="11:11">
      <c r="K6562" s="373">
        <v>-6.7380160114620224E-2</v>
      </c>
    </row>
    <row r="6563" spans="11:11">
      <c r="K6563" s="373">
        <v>0.32624701313075666</v>
      </c>
    </row>
    <row r="6564" spans="11:11">
      <c r="K6564" s="373">
        <v>-0.10185167639697135</v>
      </c>
    </row>
    <row r="6565" spans="11:11">
      <c r="K6565" s="373">
        <v>-3.8432126558033963E-2</v>
      </c>
    </row>
    <row r="6566" spans="11:11">
      <c r="K6566" s="373">
        <v>0.1163417101834765</v>
      </c>
    </row>
    <row r="6567" spans="11:11">
      <c r="K6567" s="373">
        <v>8.2815156817269031E-2</v>
      </c>
    </row>
    <row r="6568" spans="11:11">
      <c r="K6568" s="373">
        <v>0.19584390380461136</v>
      </c>
    </row>
    <row r="6569" spans="11:11">
      <c r="K6569" s="373">
        <v>-0.12873670262133396</v>
      </c>
    </row>
    <row r="6570" spans="11:11">
      <c r="K6570" s="373">
        <v>0.11652451796365271</v>
      </c>
    </row>
    <row r="6571" spans="11:11">
      <c r="K6571" s="373">
        <v>0.31886174041084825</v>
      </c>
    </row>
    <row r="6572" spans="11:11">
      <c r="K6572" s="373">
        <v>0.24902072331219749</v>
      </c>
    </row>
    <row r="6573" spans="11:11">
      <c r="K6573" s="373">
        <v>0.37502802662369228</v>
      </c>
    </row>
    <row r="6574" spans="11:11">
      <c r="K6574" s="373">
        <v>8.995186880613848E-2</v>
      </c>
    </row>
    <row r="6575" spans="11:11">
      <c r="K6575" s="373">
        <v>0.25019367373653201</v>
      </c>
    </row>
    <row r="6576" spans="11:11">
      <c r="K6576" s="373">
        <v>0.47954697974606275</v>
      </c>
    </row>
    <row r="6577" spans="11:11">
      <c r="K6577" s="373">
        <v>2.7313632914309549E-2</v>
      </c>
    </row>
    <row r="6578" spans="11:11">
      <c r="K6578" s="373">
        <v>0.22771171762219455</v>
      </c>
    </row>
    <row r="6579" spans="11:11">
      <c r="K6579" s="373">
        <v>0.35978416092296017</v>
      </c>
    </row>
    <row r="6580" spans="11:11">
      <c r="K6580" s="373">
        <v>0.21387987612577009</v>
      </c>
    </row>
    <row r="6581" spans="11:11">
      <c r="K6581" s="373">
        <v>0.33422640051419017</v>
      </c>
    </row>
    <row r="6582" spans="11:11">
      <c r="K6582" s="373">
        <v>-5.2562291289732666E-2</v>
      </c>
    </row>
    <row r="6583" spans="11:11">
      <c r="K6583" s="373">
        <v>-3.8878208174803808E-2</v>
      </c>
    </row>
    <row r="6584" spans="11:11">
      <c r="K6584" s="373">
        <v>0.34332563156870544</v>
      </c>
    </row>
    <row r="6585" spans="11:11">
      <c r="K6585" s="373">
        <v>0.26061458362483947</v>
      </c>
    </row>
    <row r="6586" spans="11:11">
      <c r="K6586" s="373">
        <v>0.38853964783827699</v>
      </c>
    </row>
    <row r="6587" spans="11:11">
      <c r="K6587" s="373">
        <v>0.55593659919731064</v>
      </c>
    </row>
    <row r="6588" spans="11:11">
      <c r="K6588" s="373">
        <v>0.60266924326717208</v>
      </c>
    </row>
    <row r="6589" spans="11:11">
      <c r="K6589" s="373">
        <v>0.48105113270329025</v>
      </c>
    </row>
    <row r="6590" spans="11:11">
      <c r="K6590" s="373">
        <v>0.25803755066779899</v>
      </c>
    </row>
    <row r="6591" spans="11:11">
      <c r="K6591" s="373">
        <v>0.57972695174854416</v>
      </c>
    </row>
    <row r="6592" spans="11:11">
      <c r="K6592" s="373">
        <v>0.17275054001549539</v>
      </c>
    </row>
    <row r="6593" spans="11:11">
      <c r="K6593" s="373">
        <v>0.12952909087019759</v>
      </c>
    </row>
    <row r="6594" spans="11:11">
      <c r="K6594" s="373">
        <v>0.26129347286345794</v>
      </c>
    </row>
    <row r="6595" spans="11:11">
      <c r="K6595" s="373">
        <v>0.33482320092583828</v>
      </c>
    </row>
    <row r="6596" spans="11:11">
      <c r="K6596" s="373">
        <v>0.17788032017684152</v>
      </c>
    </row>
    <row r="6597" spans="11:11">
      <c r="K6597" s="373">
        <v>0.31547879676091317</v>
      </c>
    </row>
    <row r="6598" spans="11:11">
      <c r="K6598" s="373">
        <v>0.40455723294823254</v>
      </c>
    </row>
    <row r="6599" spans="11:11">
      <c r="K6599" s="373">
        <v>0.45175453929077669</v>
      </c>
    </row>
    <row r="6600" spans="11:11">
      <c r="K6600" s="373">
        <v>0.55966807969683185</v>
      </c>
    </row>
    <row r="6601" spans="11:11">
      <c r="K6601" s="373">
        <v>0.22288187100142598</v>
      </c>
    </row>
    <row r="6602" spans="11:11">
      <c r="K6602" s="373">
        <v>-2.4823565443142903E-2</v>
      </c>
    </row>
    <row r="6603" spans="11:11">
      <c r="K6603" s="373">
        <v>-0.10077640761492856</v>
      </c>
    </row>
    <row r="6604" spans="11:11">
      <c r="K6604" s="373">
        <v>0.36806905441481796</v>
      </c>
    </row>
    <row r="6605" spans="11:11">
      <c r="K6605" s="373">
        <v>0.24953262284467681</v>
      </c>
    </row>
    <row r="6606" spans="11:11">
      <c r="K6606" s="373">
        <v>0.22692361640887881</v>
      </c>
    </row>
    <row r="6607" spans="11:11">
      <c r="K6607" s="373">
        <v>0.37555759689774137</v>
      </c>
    </row>
    <row r="6608" spans="11:11">
      <c r="K6608" s="373">
        <v>0.31538433273013888</v>
      </c>
    </row>
    <row r="6609" spans="11:11">
      <c r="K6609" s="373">
        <v>0.2027923996122305</v>
      </c>
    </row>
    <row r="6610" spans="11:11">
      <c r="K6610" s="373">
        <v>0.24740624614794204</v>
      </c>
    </row>
    <row r="6611" spans="11:11">
      <c r="K6611" s="373">
        <v>0.22959157777192152</v>
      </c>
    </row>
    <row r="6612" spans="11:11">
      <c r="K6612" s="373">
        <v>0.12241259203709132</v>
      </c>
    </row>
    <row r="6613" spans="11:11">
      <c r="K6613" s="373">
        <v>0.35014019566419696</v>
      </c>
    </row>
    <row r="6614" spans="11:11">
      <c r="K6614" s="373">
        <v>-1.905872876550152E-2</v>
      </c>
    </row>
    <row r="6615" spans="11:11">
      <c r="K6615" s="373">
        <v>-1.285438421168128E-2</v>
      </c>
    </row>
    <row r="6616" spans="11:11">
      <c r="K6616" s="373">
        <v>0.18932110677840974</v>
      </c>
    </row>
    <row r="6617" spans="11:11">
      <c r="K6617" s="373">
        <v>0.18161275883702332</v>
      </c>
    </row>
    <row r="6618" spans="11:11">
      <c r="K6618" s="373">
        <v>0.23026009552538174</v>
      </c>
    </row>
    <row r="6619" spans="11:11">
      <c r="K6619" s="373">
        <v>-0.10176172444270948</v>
      </c>
    </row>
    <row r="6620" spans="11:11">
      <c r="K6620" s="373">
        <v>0.34937531672132049</v>
      </c>
    </row>
    <row r="6621" spans="11:11">
      <c r="K6621" s="373">
        <v>0.40932760655961298</v>
      </c>
    </row>
    <row r="6622" spans="11:11">
      <c r="K6622" s="373">
        <v>0.15285236324461571</v>
      </c>
    </row>
    <row r="6623" spans="11:11">
      <c r="K6623" s="373">
        <v>0.4419670763203809</v>
      </c>
    </row>
    <row r="6624" spans="11:11">
      <c r="K6624" s="373">
        <v>0.57430096859273272</v>
      </c>
    </row>
    <row r="6625" spans="11:11">
      <c r="K6625" s="373">
        <v>0.15870024877006905</v>
      </c>
    </row>
    <row r="6626" spans="11:11">
      <c r="K6626" s="373">
        <v>0.16018619510886967</v>
      </c>
    </row>
    <row r="6627" spans="11:11">
      <c r="K6627" s="373">
        <v>-0.13671027067020647</v>
      </c>
    </row>
    <row r="6628" spans="11:11">
      <c r="K6628" s="373">
        <v>0.28686526290115943</v>
      </c>
    </row>
    <row r="6629" spans="11:11">
      <c r="K6629" s="373">
        <v>0.41238668365194986</v>
      </c>
    </row>
    <row r="6630" spans="11:11">
      <c r="K6630" s="373">
        <v>0.23344899083744064</v>
      </c>
    </row>
    <row r="6631" spans="11:11">
      <c r="K6631" s="373">
        <v>-2.9857120483479549E-2</v>
      </c>
    </row>
    <row r="6632" spans="11:11">
      <c r="K6632" s="373">
        <v>-0.15073609000654786</v>
      </c>
    </row>
    <row r="6633" spans="11:11">
      <c r="K6633" s="373">
        <v>0.54897158086314546</v>
      </c>
    </row>
    <row r="6634" spans="11:11">
      <c r="K6634" s="373">
        <v>0.40355138398269785</v>
      </c>
    </row>
    <row r="6635" spans="11:11">
      <c r="K6635" s="373">
        <v>0.30356077000993764</v>
      </c>
    </row>
    <row r="6636" spans="11:11">
      <c r="K6636" s="373">
        <v>1.3309652935448169E-2</v>
      </c>
    </row>
    <row r="6637" spans="11:11">
      <c r="K6637" s="373">
        <v>7.9251165767955989E-2</v>
      </c>
    </row>
    <row r="6638" spans="11:11">
      <c r="K6638" s="373">
        <v>0.36845529949989153</v>
      </c>
    </row>
    <row r="6639" spans="11:11">
      <c r="K6639" s="373">
        <v>-7.973446783608451E-3</v>
      </c>
    </row>
    <row r="6640" spans="11:11">
      <c r="K6640" s="373">
        <v>0.19999552680028221</v>
      </c>
    </row>
    <row r="6641" spans="11:11">
      <c r="K6641" s="373">
        <v>0.4729128358594481</v>
      </c>
    </row>
    <row r="6642" spans="11:11">
      <c r="K6642" s="373">
        <v>0.11121309071494001</v>
      </c>
    </row>
    <row r="6643" spans="11:11">
      <c r="K6643" s="373">
        <v>0.39641057855512307</v>
      </c>
    </row>
    <row r="6644" spans="11:11">
      <c r="K6644" s="373">
        <v>8.748138503553915E-2</v>
      </c>
    </row>
    <row r="6645" spans="11:11">
      <c r="K6645" s="373">
        <v>0.33058493778852793</v>
      </c>
    </row>
    <row r="6646" spans="11:11">
      <c r="K6646" s="373">
        <v>-4.9861908014329326E-2</v>
      </c>
    </row>
    <row r="6647" spans="11:11">
      <c r="K6647" s="373">
        <v>0.19349263960299123</v>
      </c>
    </row>
    <row r="6648" spans="11:11">
      <c r="K6648" s="373">
        <v>0.1447360353095819</v>
      </c>
    </row>
    <row r="6649" spans="11:11">
      <c r="K6649" s="373">
        <v>0.18227363446746603</v>
      </c>
    </row>
    <row r="6650" spans="11:11">
      <c r="K6650" s="373">
        <v>-0.13858419547390732</v>
      </c>
    </row>
    <row r="6651" spans="11:11">
      <c r="K6651" s="373">
        <v>4.5435913257183991E-2</v>
      </c>
    </row>
    <row r="6652" spans="11:11">
      <c r="K6652" s="373">
        <v>0.55922001038952729</v>
      </c>
    </row>
    <row r="6653" spans="11:11">
      <c r="K6653" s="373">
        <v>0.21050054292088705</v>
      </c>
    </row>
    <row r="6654" spans="11:11">
      <c r="K6654" s="373">
        <v>0.50238339129452436</v>
      </c>
    </row>
    <row r="6655" spans="11:11">
      <c r="K6655" s="373">
        <v>0.33472635333457368</v>
      </c>
    </row>
    <row r="6656" spans="11:11">
      <c r="K6656" s="373">
        <v>0.22309537780387845</v>
      </c>
    </row>
    <row r="6657" spans="11:11">
      <c r="K6657" s="373">
        <v>0.15587932254037473</v>
      </c>
    </row>
    <row r="6658" spans="11:11">
      <c r="K6658" s="373">
        <v>0.44968498237770382</v>
      </c>
    </row>
    <row r="6659" spans="11:11">
      <c r="K6659" s="373">
        <v>4.1643095507619243E-2</v>
      </c>
    </row>
    <row r="6660" spans="11:11">
      <c r="K6660" s="373">
        <v>0.38163585054321225</v>
      </c>
    </row>
    <row r="6661" spans="11:11">
      <c r="K6661" s="373">
        <v>0.23788444851992385</v>
      </c>
    </row>
    <row r="6662" spans="11:11">
      <c r="K6662" s="373">
        <v>0.45730193319987578</v>
      </c>
    </row>
    <row r="6663" spans="11:11">
      <c r="K6663" s="373">
        <v>0.55103808963242074</v>
      </c>
    </row>
    <row r="6664" spans="11:11">
      <c r="K6664" s="373">
        <v>0.14794101744064059</v>
      </c>
    </row>
    <row r="6665" spans="11:11">
      <c r="K6665" s="373">
        <v>-0.1586334732544934</v>
      </c>
    </row>
    <row r="6666" spans="11:11">
      <c r="K6666" s="373">
        <v>0.3658323523026894</v>
      </c>
    </row>
    <row r="6667" spans="11:11">
      <c r="K6667" s="373">
        <v>0.3532380673572757</v>
      </c>
    </row>
    <row r="6668" spans="11:11">
      <c r="K6668" s="373">
        <v>0.3809806779482674</v>
      </c>
    </row>
    <row r="6669" spans="11:11">
      <c r="K6669" s="373">
        <v>0.42143898562417825</v>
      </c>
    </row>
    <row r="6670" spans="11:11">
      <c r="K6670" s="373">
        <v>-6.5846357401421418E-2</v>
      </c>
    </row>
    <row r="6671" spans="11:11">
      <c r="K6671" s="373">
        <v>0.11706832231236741</v>
      </c>
    </row>
    <row r="6672" spans="11:11">
      <c r="K6672" s="373">
        <v>0.22271573656164034</v>
      </c>
    </row>
    <row r="6673" spans="11:11">
      <c r="K6673" s="373">
        <v>0.2513274232888445</v>
      </c>
    </row>
    <row r="6674" spans="11:11">
      <c r="K6674" s="373">
        <v>0.12918271876946563</v>
      </c>
    </row>
    <row r="6675" spans="11:11">
      <c r="K6675" s="373">
        <v>0.18808914152841139</v>
      </c>
    </row>
    <row r="6676" spans="11:11">
      <c r="K6676" s="373">
        <v>0.55088728921602592</v>
      </c>
    </row>
    <row r="6677" spans="11:11">
      <c r="K6677" s="373">
        <v>0.32173875210002345</v>
      </c>
    </row>
    <row r="6678" spans="11:11">
      <c r="K6678" s="373">
        <v>2.8279688325611119E-2</v>
      </c>
    </row>
    <row r="6679" spans="11:11">
      <c r="K6679" s="373">
        <v>0.29585850778952993</v>
      </c>
    </row>
    <row r="6680" spans="11:11">
      <c r="K6680" s="373">
        <v>8.6160281527714044E-2</v>
      </c>
    </row>
    <row r="6681" spans="11:11">
      <c r="K6681" s="373">
        <v>0.4595117807493545</v>
      </c>
    </row>
    <row r="6682" spans="11:11">
      <c r="K6682" s="373">
        <v>-6.7336194649494918E-2</v>
      </c>
    </row>
    <row r="6683" spans="11:11">
      <c r="K6683" s="373">
        <v>0.2619404419364928</v>
      </c>
    </row>
    <row r="6684" spans="11:11">
      <c r="K6684" s="373">
        <v>0.27853088586731456</v>
      </c>
    </row>
    <row r="6685" spans="11:11">
      <c r="K6685" s="373">
        <v>0.14630289351027015</v>
      </c>
    </row>
    <row r="6686" spans="11:11">
      <c r="K6686" s="373">
        <v>0.67646649451861229</v>
      </c>
    </row>
    <row r="6687" spans="11:11">
      <c r="K6687" s="373">
        <v>0.34293168207125491</v>
      </c>
    </row>
    <row r="6688" spans="11:11">
      <c r="K6688" s="373">
        <v>-5.7072537554490932E-2</v>
      </c>
    </row>
    <row r="6689" spans="11:11">
      <c r="K6689" s="373">
        <v>0.31321315629164914</v>
      </c>
    </row>
    <row r="6690" spans="11:11">
      <c r="K6690" s="373">
        <v>0.76831992430036578</v>
      </c>
    </row>
    <row r="6691" spans="11:11">
      <c r="K6691" s="373">
        <v>-4.3955885767330227E-2</v>
      </c>
    </row>
    <row r="6692" spans="11:11">
      <c r="K6692" s="373">
        <v>0.21108591264786369</v>
      </c>
    </row>
    <row r="6693" spans="11:11">
      <c r="K6693" s="373">
        <v>0.32154550361737666</v>
      </c>
    </row>
    <row r="6694" spans="11:11">
      <c r="K6694" s="373">
        <v>0.21811902602452049</v>
      </c>
    </row>
    <row r="6695" spans="11:11">
      <c r="K6695" s="373">
        <v>0.34744580400475256</v>
      </c>
    </row>
    <row r="6696" spans="11:11">
      <c r="K6696" s="373">
        <v>1.7311245380308815E-2</v>
      </c>
    </row>
    <row r="6697" spans="11:11">
      <c r="K6697" s="373">
        <v>0.20670369099714003</v>
      </c>
    </row>
    <row r="6698" spans="11:11">
      <c r="K6698" s="373">
        <v>4.1610326830986422E-2</v>
      </c>
    </row>
    <row r="6699" spans="11:11">
      <c r="K6699" s="373">
        <v>0.53964700568349233</v>
      </c>
    </row>
    <row r="6700" spans="11:11">
      <c r="K6700" s="373">
        <v>0.36871600344391675</v>
      </c>
    </row>
    <row r="6701" spans="11:11">
      <c r="K6701" s="373">
        <v>0.35066452532883163</v>
      </c>
    </row>
    <row r="6702" spans="11:11">
      <c r="K6702" s="373">
        <v>-1.5995990799473669E-2</v>
      </c>
    </row>
    <row r="6703" spans="11:11">
      <c r="K6703" s="373">
        <v>-0.23450275240013119</v>
      </c>
    </row>
    <row r="6704" spans="11:11">
      <c r="K6704" s="373">
        <v>0.48963046898346674</v>
      </c>
    </row>
    <row r="6705" spans="11:11">
      <c r="K6705" s="373">
        <v>0.44353509321400564</v>
      </c>
    </row>
    <row r="6706" spans="11:11">
      <c r="K6706" s="373">
        <v>0.45811658275361355</v>
      </c>
    </row>
    <row r="6707" spans="11:11">
      <c r="K6707" s="373">
        <v>0.33256899934143003</v>
      </c>
    </row>
    <row r="6708" spans="11:11">
      <c r="K6708" s="373">
        <v>0.68648492880935086</v>
      </c>
    </row>
    <row r="6709" spans="11:11">
      <c r="K6709" s="373">
        <v>0.21022092295331984</v>
      </c>
    </row>
    <row r="6710" spans="11:11">
      <c r="K6710" s="373">
        <v>0.43754250344705548</v>
      </c>
    </row>
    <row r="6711" spans="11:11">
      <c r="K6711" s="373">
        <v>0.36338828427948622</v>
      </c>
    </row>
    <row r="6712" spans="11:11">
      <c r="K6712" s="373">
        <v>0.27267979748148208</v>
      </c>
    </row>
    <row r="6713" spans="11:11">
      <c r="K6713" s="373">
        <v>0.45698497977321417</v>
      </c>
    </row>
    <row r="6714" spans="11:11">
      <c r="K6714" s="373">
        <v>-2.2875581450519711E-2</v>
      </c>
    </row>
    <row r="6715" spans="11:11">
      <c r="K6715" s="373">
        <v>0.46035561723074636</v>
      </c>
    </row>
    <row r="6716" spans="11:11">
      <c r="K6716" s="373">
        <v>5.3636158558029834E-2</v>
      </c>
    </row>
    <row r="6717" spans="11:11">
      <c r="K6717" s="373">
        <v>0.24186983455462485</v>
      </c>
    </row>
    <row r="6718" spans="11:11">
      <c r="K6718" s="373">
        <v>0.26858169360663808</v>
      </c>
    </row>
    <row r="6719" spans="11:11">
      <c r="K6719" s="373">
        <v>-4.7545438837800047E-2</v>
      </c>
    </row>
    <row r="6720" spans="11:11">
      <c r="K6720" s="373">
        <v>0.49484225379958846</v>
      </c>
    </row>
    <row r="6721" spans="11:11">
      <c r="K6721" s="373">
        <v>0.2737676050328568</v>
      </c>
    </row>
    <row r="6722" spans="11:11">
      <c r="K6722" s="373">
        <v>8.4873354034751047E-2</v>
      </c>
    </row>
    <row r="6723" spans="11:11">
      <c r="K6723" s="373">
        <v>-6.0244760776349437E-2</v>
      </c>
    </row>
    <row r="6724" spans="11:11">
      <c r="K6724" s="373">
        <v>-0.16505241719163477</v>
      </c>
    </row>
    <row r="6725" spans="11:11">
      <c r="K6725" s="373">
        <v>5.2269440515027243E-2</v>
      </c>
    </row>
    <row r="6726" spans="11:11">
      <c r="K6726" s="373">
        <v>-7.8867955210726315E-5</v>
      </c>
    </row>
    <row r="6727" spans="11:11">
      <c r="K6727" s="373">
        <v>0.42572228291045611</v>
      </c>
    </row>
    <row r="6728" spans="11:11">
      <c r="K6728" s="373">
        <v>0.1454171762030223</v>
      </c>
    </row>
    <row r="6729" spans="11:11">
      <c r="K6729" s="373">
        <v>0.40355305664463703</v>
      </c>
    </row>
    <row r="6730" spans="11:11">
      <c r="K6730" s="373">
        <v>0.18579217825332695</v>
      </c>
    </row>
    <row r="6731" spans="11:11">
      <c r="K6731" s="373">
        <v>0.43445947097830206</v>
      </c>
    </row>
    <row r="6732" spans="11:11">
      <c r="K6732" s="373">
        <v>0.32969742641166588</v>
      </c>
    </row>
    <row r="6733" spans="11:11">
      <c r="K6733" s="373">
        <v>-0.1974742550129085</v>
      </c>
    </row>
    <row r="6734" spans="11:11">
      <c r="K6734" s="373">
        <v>0.25338885817680779</v>
      </c>
    </row>
    <row r="6735" spans="11:11">
      <c r="K6735" s="373">
        <v>0.11502397085835159</v>
      </c>
    </row>
    <row r="6736" spans="11:11">
      <c r="K6736" s="373">
        <v>0.40537035633211538</v>
      </c>
    </row>
    <row r="6737" spans="11:11">
      <c r="K6737" s="373">
        <v>0.25606139917889004</v>
      </c>
    </row>
    <row r="6738" spans="11:11">
      <c r="K6738" s="373">
        <v>0.28322400131947401</v>
      </c>
    </row>
    <row r="6739" spans="11:11">
      <c r="K6739" s="373">
        <v>0.2585524400035708</v>
      </c>
    </row>
    <row r="6740" spans="11:11">
      <c r="K6740" s="373">
        <v>0.178506823712</v>
      </c>
    </row>
    <row r="6741" spans="11:11">
      <c r="K6741" s="373">
        <v>0.34660994754497731</v>
      </c>
    </row>
    <row r="6742" spans="11:11">
      <c r="K6742" s="373">
        <v>-6.9077785620340504E-2</v>
      </c>
    </row>
    <row r="6743" spans="11:11">
      <c r="K6743" s="373">
        <v>0.45986866637295742</v>
      </c>
    </row>
    <row r="6744" spans="11:11">
      <c r="K6744" s="373">
        <v>0.1983519030705394</v>
      </c>
    </row>
    <row r="6745" spans="11:11">
      <c r="K6745" s="373">
        <v>9.7530771386734827E-2</v>
      </c>
    </row>
    <row r="6746" spans="11:11">
      <c r="K6746" s="373">
        <v>-5.2282524708831324E-2</v>
      </c>
    </row>
    <row r="6747" spans="11:11">
      <c r="K6747" s="373">
        <v>-0.1022878126922927</v>
      </c>
    </row>
    <row r="6748" spans="11:11">
      <c r="K6748" s="373">
        <v>-8.4251119603496183E-2</v>
      </c>
    </row>
    <row r="6749" spans="11:11">
      <c r="K6749" s="373">
        <v>0.23505566218447527</v>
      </c>
    </row>
    <row r="6750" spans="11:11">
      <c r="K6750" s="373">
        <v>-2.7814319515138131E-2</v>
      </c>
    </row>
    <row r="6751" spans="11:11">
      <c r="K6751" s="373">
        <v>-9.9332909417323312E-2</v>
      </c>
    </row>
    <row r="6752" spans="11:11">
      <c r="K6752" s="373">
        <v>0.28527545081115857</v>
      </c>
    </row>
    <row r="6753" spans="11:11">
      <c r="K6753" s="373">
        <v>0.14095019327364278</v>
      </c>
    </row>
    <row r="6754" spans="11:11">
      <c r="K6754" s="373">
        <v>0.62582744890552133</v>
      </c>
    </row>
    <row r="6755" spans="11:11">
      <c r="K6755" s="373">
        <v>0.12290977408892578</v>
      </c>
    </row>
    <row r="6756" spans="11:11">
      <c r="K6756" s="373">
        <v>0.37025013682993602</v>
      </c>
    </row>
    <row r="6757" spans="11:11">
      <c r="K6757" s="373">
        <v>0.28858386718299767</v>
      </c>
    </row>
    <row r="6758" spans="11:11">
      <c r="K6758" s="373">
        <v>0.35745395395556612</v>
      </c>
    </row>
    <row r="6759" spans="11:11">
      <c r="K6759" s="373">
        <v>0.38613766717067266</v>
      </c>
    </row>
    <row r="6760" spans="11:11">
      <c r="K6760" s="373">
        <v>-3.0892487401828816E-2</v>
      </c>
    </row>
    <row r="6761" spans="11:11">
      <c r="K6761" s="373">
        <v>0.43775031306015744</v>
      </c>
    </row>
    <row r="6762" spans="11:11">
      <c r="K6762" s="373">
        <v>0.10795702242602889</v>
      </c>
    </row>
    <row r="6763" spans="11:11">
      <c r="K6763" s="373">
        <v>0.42681018589276642</v>
      </c>
    </row>
    <row r="6764" spans="11:11">
      <c r="K6764" s="373">
        <v>9.3478129999824411E-4</v>
      </c>
    </row>
    <row r="6765" spans="11:11">
      <c r="K6765" s="373">
        <v>0.52663961371904633</v>
      </c>
    </row>
    <row r="6766" spans="11:11">
      <c r="K6766" s="373">
        <v>0.34079601245239211</v>
      </c>
    </row>
    <row r="6767" spans="11:11">
      <c r="K6767" s="373">
        <v>0.11590326041949672</v>
      </c>
    </row>
    <row r="6768" spans="11:11">
      <c r="K6768" s="373">
        <v>0.42612639352766202</v>
      </c>
    </row>
    <row r="6769" spans="11:11">
      <c r="K6769" s="373">
        <v>0.4155984395197061</v>
      </c>
    </row>
    <row r="6770" spans="11:11">
      <c r="K6770" s="373">
        <v>0.21810965670929927</v>
      </c>
    </row>
    <row r="6771" spans="11:11">
      <c r="K6771" s="373">
        <v>0.27676796858577268</v>
      </c>
    </row>
    <row r="6772" spans="11:11">
      <c r="K6772" s="373">
        <v>0.34142316109005244</v>
      </c>
    </row>
    <row r="6773" spans="11:11">
      <c r="K6773" s="373">
        <v>0.56726610358252172</v>
      </c>
    </row>
    <row r="6774" spans="11:11">
      <c r="K6774" s="373">
        <v>8.0954907824907441E-2</v>
      </c>
    </row>
    <row r="6775" spans="11:11">
      <c r="K6775" s="373">
        <v>0.11605022642325413</v>
      </c>
    </row>
    <row r="6776" spans="11:11">
      <c r="K6776" s="373">
        <v>5.8592663669470912E-2</v>
      </c>
    </row>
    <row r="6777" spans="11:11">
      <c r="K6777" s="373">
        <v>0.34229762494650262</v>
      </c>
    </row>
    <row r="6778" spans="11:11">
      <c r="K6778" s="373">
        <v>0.5556311886251124</v>
      </c>
    </row>
    <row r="6779" spans="11:11">
      <c r="K6779" s="373">
        <v>0.19796966268369354</v>
      </c>
    </row>
    <row r="6780" spans="11:11">
      <c r="K6780" s="373">
        <v>0.33497063912318392</v>
      </c>
    </row>
    <row r="6781" spans="11:11">
      <c r="K6781" s="373">
        <v>0.17272494049470355</v>
      </c>
    </row>
    <row r="6782" spans="11:11">
      <c r="K6782" s="373">
        <v>0.60166481653296389</v>
      </c>
    </row>
    <row r="6783" spans="11:11">
      <c r="K6783" s="373">
        <v>0.14042052918448844</v>
      </c>
    </row>
    <row r="6784" spans="11:11">
      <c r="K6784" s="373">
        <v>-3.6230905096843902E-2</v>
      </c>
    </row>
    <row r="6785" spans="11:11">
      <c r="K6785" s="373">
        <v>0.10381878112642773</v>
      </c>
    </row>
    <row r="6786" spans="11:11">
      <c r="K6786" s="373">
        <v>0.29669691978497337</v>
      </c>
    </row>
    <row r="6787" spans="11:11">
      <c r="K6787" s="373">
        <v>0.43760606669595692</v>
      </c>
    </row>
    <row r="6788" spans="11:11">
      <c r="K6788" s="373">
        <v>-1.0745564879544589E-2</v>
      </c>
    </row>
    <row r="6789" spans="11:11">
      <c r="K6789" s="373">
        <v>0.56695912613763055</v>
      </c>
    </row>
    <row r="6790" spans="11:11">
      <c r="K6790" s="373">
        <v>0.10815333108009217</v>
      </c>
    </row>
    <row r="6791" spans="11:11">
      <c r="K6791" s="373">
        <v>-6.6329020873833855E-2</v>
      </c>
    </row>
    <row r="6792" spans="11:11">
      <c r="K6792" s="373">
        <v>1.0069057249037616E-2</v>
      </c>
    </row>
    <row r="6793" spans="11:11">
      <c r="K6793" s="373">
        <v>0.20068819543363836</v>
      </c>
    </row>
    <row r="6794" spans="11:11">
      <c r="K6794" s="373">
        <v>0.22067251664588783</v>
      </c>
    </row>
    <row r="6795" spans="11:11">
      <c r="K6795" s="373">
        <v>0.24987436412687658</v>
      </c>
    </row>
    <row r="6796" spans="11:11">
      <c r="K6796" s="373">
        <v>0.39514597491193015</v>
      </c>
    </row>
    <row r="6797" spans="11:11">
      <c r="K6797" s="373">
        <v>0.52878486541135383</v>
      </c>
    </row>
    <row r="6798" spans="11:11">
      <c r="K6798" s="373">
        <v>0.32097388739129395</v>
      </c>
    </row>
    <row r="6799" spans="11:11">
      <c r="K6799" s="373">
        <v>0.56634295379789346</v>
      </c>
    </row>
    <row r="6800" spans="11:11">
      <c r="K6800" s="373">
        <v>-1.5405654966112792E-2</v>
      </c>
    </row>
    <row r="6801" spans="11:11">
      <c r="K6801" s="373">
        <v>0.46688461648441426</v>
      </c>
    </row>
    <row r="6802" spans="11:11">
      <c r="K6802" s="373">
        <v>0.44285951695244785</v>
      </c>
    </row>
    <row r="6803" spans="11:11">
      <c r="K6803" s="373">
        <v>0.28285383059567937</v>
      </c>
    </row>
    <row r="6804" spans="11:11">
      <c r="K6804" s="373">
        <v>3.1925836321648582E-2</v>
      </c>
    </row>
    <row r="6805" spans="11:11">
      <c r="K6805" s="373">
        <v>0.19826383684890114</v>
      </c>
    </row>
    <row r="6806" spans="11:11">
      <c r="K6806" s="373">
        <v>8.632627896659284E-2</v>
      </c>
    </row>
    <row r="6807" spans="11:11">
      <c r="K6807" s="373">
        <v>0.40534267243322786</v>
      </c>
    </row>
    <row r="6808" spans="11:11">
      <c r="K6808" s="373">
        <v>0.29896662115372497</v>
      </c>
    </row>
    <row r="6809" spans="11:11">
      <c r="K6809" s="373">
        <v>8.5844085566415096E-2</v>
      </c>
    </row>
    <row r="6810" spans="11:11">
      <c r="K6810" s="373">
        <v>0.31932757487629315</v>
      </c>
    </row>
    <row r="6811" spans="11:11">
      <c r="K6811" s="373">
        <v>0.40130855946846844</v>
      </c>
    </row>
    <row r="6812" spans="11:11">
      <c r="K6812" s="373">
        <v>0.57017452008291336</v>
      </c>
    </row>
    <row r="6813" spans="11:11">
      <c r="K6813" s="373">
        <v>4.2312797359479237E-2</v>
      </c>
    </row>
    <row r="6814" spans="11:11">
      <c r="K6814" s="373">
        <v>0.25608656177311673</v>
      </c>
    </row>
    <row r="6815" spans="11:11">
      <c r="K6815" s="373">
        <v>0.12349995346858123</v>
      </c>
    </row>
    <row r="6816" spans="11:11">
      <c r="K6816" s="373">
        <v>8.28856147235566E-2</v>
      </c>
    </row>
    <row r="6817" spans="11:11">
      <c r="K6817" s="373">
        <v>0.19215473649523518</v>
      </c>
    </row>
    <row r="6818" spans="11:11">
      <c r="K6818" s="373">
        <v>0.24805442436306535</v>
      </c>
    </row>
    <row r="6819" spans="11:11">
      <c r="K6819" s="373">
        <v>1.754976444794587E-2</v>
      </c>
    </row>
    <row r="6820" spans="11:11">
      <c r="K6820" s="373">
        <v>-2.9731898128992906E-3</v>
      </c>
    </row>
    <row r="6821" spans="11:11">
      <c r="K6821" s="373">
        <v>0.65926398705962819</v>
      </c>
    </row>
    <row r="6822" spans="11:11">
      <c r="K6822" s="373">
        <v>0.15913244700292273</v>
      </c>
    </row>
    <row r="6823" spans="11:11">
      <c r="K6823" s="373">
        <v>0.28605854188350488</v>
      </c>
    </row>
    <row r="6824" spans="11:11">
      <c r="K6824" s="373">
        <v>0.18020647758938191</v>
      </c>
    </row>
    <row r="6825" spans="11:11">
      <c r="K6825" s="373">
        <v>0.44731955705134063</v>
      </c>
    </row>
    <row r="6826" spans="11:11">
      <c r="K6826" s="373">
        <v>-0.11077473138997385</v>
      </c>
    </row>
    <row r="6827" spans="11:11">
      <c r="K6827" s="373">
        <v>3.9059090124324403E-2</v>
      </c>
    </row>
    <row r="6828" spans="11:11">
      <c r="K6828" s="373">
        <v>0.30131248231599295</v>
      </c>
    </row>
    <row r="6829" spans="11:11">
      <c r="K6829" s="373">
        <v>0.27160456795637278</v>
      </c>
    </row>
    <row r="6830" spans="11:11">
      <c r="K6830" s="373">
        <v>0.14524436493735315</v>
      </c>
    </row>
    <row r="6831" spans="11:11">
      <c r="K6831" s="373">
        <v>0.42192629193270315</v>
      </c>
    </row>
    <row r="6832" spans="11:11">
      <c r="K6832" s="373">
        <v>2.0311845253998539E-2</v>
      </c>
    </row>
    <row r="6833" spans="11:11">
      <c r="K6833" s="373">
        <v>0.45916532826803635</v>
      </c>
    </row>
    <row r="6834" spans="11:11">
      <c r="K6834" s="373">
        <v>0.33055485919753358</v>
      </c>
    </row>
    <row r="6835" spans="11:11">
      <c r="K6835" s="373">
        <v>0.47759956140530346</v>
      </c>
    </row>
    <row r="6836" spans="11:11">
      <c r="K6836" s="373">
        <v>0.38758486707123785</v>
      </c>
    </row>
    <row r="6837" spans="11:11">
      <c r="K6837" s="373">
        <v>0.25893444567043855</v>
      </c>
    </row>
    <row r="6838" spans="11:11">
      <c r="K6838" s="373">
        <v>0.20418045368987303</v>
      </c>
    </row>
    <row r="6839" spans="11:11">
      <c r="K6839" s="373">
        <v>0.53981675708330101</v>
      </c>
    </row>
    <row r="6840" spans="11:11">
      <c r="K6840" s="373">
        <v>0.48450972324153341</v>
      </c>
    </row>
    <row r="6841" spans="11:11">
      <c r="K6841" s="373">
        <v>0.45440169447452528</v>
      </c>
    </row>
    <row r="6842" spans="11:11">
      <c r="K6842" s="373">
        <v>0.3713193231639782</v>
      </c>
    </row>
    <row r="6843" spans="11:11">
      <c r="K6843" s="373">
        <v>0.14935100691064318</v>
      </c>
    </row>
    <row r="6844" spans="11:11">
      <c r="K6844" s="373">
        <v>0.28666894498150808</v>
      </c>
    </row>
    <row r="6845" spans="11:11">
      <c r="K6845" s="373">
        <v>0.32565986677174408</v>
      </c>
    </row>
    <row r="6846" spans="11:11">
      <c r="K6846" s="373">
        <v>0.12729847298528152</v>
      </c>
    </row>
    <row r="6847" spans="11:11">
      <c r="K6847" s="373">
        <v>0.26997346331089811</v>
      </c>
    </row>
    <row r="6848" spans="11:11">
      <c r="K6848" s="373">
        <v>2.1312742322822986E-2</v>
      </c>
    </row>
    <row r="6849" spans="11:11">
      <c r="K6849" s="373">
        <v>-0.21301038073691003</v>
      </c>
    </row>
    <row r="6850" spans="11:11">
      <c r="K6850" s="373">
        <v>0.22259089485723971</v>
      </c>
    </row>
    <row r="6851" spans="11:11">
      <c r="K6851" s="373">
        <v>0.34624831951748414</v>
      </c>
    </row>
    <row r="6852" spans="11:11">
      <c r="K6852" s="373">
        <v>0.39882143645374013</v>
      </c>
    </row>
    <row r="6853" spans="11:11">
      <c r="K6853" s="373">
        <v>0.47295702004825002</v>
      </c>
    </row>
    <row r="6854" spans="11:11">
      <c r="K6854" s="373">
        <v>0.4715371249651632</v>
      </c>
    </row>
    <row r="6855" spans="11:11">
      <c r="K6855" s="373">
        <v>2.8115108416906898E-2</v>
      </c>
    </row>
    <row r="6856" spans="11:11">
      <c r="K6856" s="373">
        <v>0.44955503229779192</v>
      </c>
    </row>
    <row r="6857" spans="11:11">
      <c r="K6857" s="373">
        <v>-0.13573104111347667</v>
      </c>
    </row>
    <row r="6858" spans="11:11">
      <c r="K6858" s="373">
        <v>0.43426694549377221</v>
      </c>
    </row>
    <row r="6859" spans="11:11">
      <c r="K6859" s="373">
        <v>7.0977926532707292E-2</v>
      </c>
    </row>
    <row r="6860" spans="11:11">
      <c r="K6860" s="373">
        <v>0.24577385204042557</v>
      </c>
    </row>
    <row r="6861" spans="11:11">
      <c r="K6861" s="373">
        <v>4.0907892826520298E-2</v>
      </c>
    </row>
    <row r="6862" spans="11:11">
      <c r="K6862" s="373">
        <v>0.24763991217414549</v>
      </c>
    </row>
    <row r="6863" spans="11:11">
      <c r="K6863" s="373">
        <v>0.37549219789904065</v>
      </c>
    </row>
    <row r="6864" spans="11:11">
      <c r="K6864" s="373">
        <v>0.23745276191622611</v>
      </c>
    </row>
    <row r="6865" spans="11:11">
      <c r="K6865" s="373">
        <v>0.47902650022199045</v>
      </c>
    </row>
    <row r="6866" spans="11:11">
      <c r="K6866" s="373">
        <v>0.24654925983715947</v>
      </c>
    </row>
    <row r="6867" spans="11:11">
      <c r="K6867" s="373">
        <v>-5.3947406538451537E-2</v>
      </c>
    </row>
    <row r="6868" spans="11:11">
      <c r="K6868" s="373">
        <v>0.32050606006163496</v>
      </c>
    </row>
    <row r="6869" spans="11:11">
      <c r="K6869" s="373">
        <v>-1.1928089357966853E-2</v>
      </c>
    </row>
    <row r="6870" spans="11:11">
      <c r="K6870" s="373">
        <v>0.20978805889648799</v>
      </c>
    </row>
    <row r="6871" spans="11:11">
      <c r="K6871" s="373">
        <v>0.26835614844979649</v>
      </c>
    </row>
    <row r="6872" spans="11:11">
      <c r="K6872" s="373">
        <v>0.46973558919962155</v>
      </c>
    </row>
    <row r="6873" spans="11:11">
      <c r="K6873" s="373">
        <v>0.21518949904825169</v>
      </c>
    </row>
    <row r="6874" spans="11:11">
      <c r="K6874" s="373">
        <v>0.34291055032306761</v>
      </c>
    </row>
    <row r="6875" spans="11:11">
      <c r="K6875" s="373">
        <v>0.20781731152614968</v>
      </c>
    </row>
    <row r="6876" spans="11:11">
      <c r="K6876" s="373">
        <v>0.22781678032495201</v>
      </c>
    </row>
    <row r="6877" spans="11:11">
      <c r="K6877" s="373">
        <v>0.20117735987565388</v>
      </c>
    </row>
    <row r="6878" spans="11:11">
      <c r="K6878" s="373">
        <v>4.0676265721115268E-2</v>
      </c>
    </row>
    <row r="6879" spans="11:11">
      <c r="K6879" s="373">
        <v>6.7098787709962693E-4</v>
      </c>
    </row>
    <row r="6880" spans="11:11">
      <c r="K6880" s="373">
        <v>-2.41060318196884E-3</v>
      </c>
    </row>
    <row r="6881" spans="11:11">
      <c r="K6881" s="373">
        <v>0.28618553716847561</v>
      </c>
    </row>
    <row r="6882" spans="11:11">
      <c r="K6882" s="373">
        <v>0.14395004698844893</v>
      </c>
    </row>
    <row r="6883" spans="11:11">
      <c r="K6883" s="373">
        <v>0.26315101237785776</v>
      </c>
    </row>
    <row r="6884" spans="11:11">
      <c r="K6884" s="373">
        <v>9.3392602954930348E-2</v>
      </c>
    </row>
    <row r="6885" spans="11:11">
      <c r="K6885" s="373">
        <v>0.30753893885380057</v>
      </c>
    </row>
    <row r="6886" spans="11:11">
      <c r="K6886" s="373">
        <v>0.18572479707778133</v>
      </c>
    </row>
    <row r="6887" spans="11:11">
      <c r="K6887" s="373">
        <v>0.11862361711574354</v>
      </c>
    </row>
    <row r="6888" spans="11:11">
      <c r="K6888" s="373">
        <v>0.12337439163663722</v>
      </c>
    </row>
    <row r="6889" spans="11:11">
      <c r="K6889" s="373">
        <v>7.2866071293964385E-3</v>
      </c>
    </row>
    <row r="6890" spans="11:11">
      <c r="K6890" s="373">
        <v>0.38347561295828103</v>
      </c>
    </row>
    <row r="6891" spans="11:11">
      <c r="K6891" s="373">
        <v>0.16032121795591792</v>
      </c>
    </row>
    <row r="6892" spans="11:11">
      <c r="K6892" s="373">
        <v>4.5762644697298072E-2</v>
      </c>
    </row>
    <row r="6893" spans="11:11">
      <c r="K6893" s="373">
        <v>0.24626455354492682</v>
      </c>
    </row>
    <row r="6894" spans="11:11">
      <c r="K6894" s="373">
        <v>7.1414155117005329E-2</v>
      </c>
    </row>
    <row r="6895" spans="11:11">
      <c r="K6895" s="373">
        <v>0.25392151015948894</v>
      </c>
    </row>
    <row r="6896" spans="11:11">
      <c r="K6896" s="373">
        <v>0.30224395964667994</v>
      </c>
    </row>
    <row r="6897" spans="11:11">
      <c r="K6897" s="373">
        <v>3.5238478209892232E-2</v>
      </c>
    </row>
    <row r="6898" spans="11:11">
      <c r="K6898" s="373">
        <v>0.47689761919123619</v>
      </c>
    </row>
    <row r="6899" spans="11:11">
      <c r="K6899" s="373">
        <v>-6.3351046812206713E-2</v>
      </c>
    </row>
    <row r="6900" spans="11:11">
      <c r="K6900" s="373">
        <v>-6.9122354188337232E-2</v>
      </c>
    </row>
    <row r="6901" spans="11:11">
      <c r="K6901" s="373">
        <v>0.19811572892802976</v>
      </c>
    </row>
    <row r="6902" spans="11:11">
      <c r="K6902" s="373">
        <v>0.27115988434024274</v>
      </c>
    </row>
    <row r="6903" spans="11:11">
      <c r="K6903" s="373">
        <v>0.28492056467042204</v>
      </c>
    </row>
    <row r="6904" spans="11:11">
      <c r="K6904" s="373">
        <v>-8.823380922178381E-2</v>
      </c>
    </row>
    <row r="6905" spans="11:11">
      <c r="K6905" s="373">
        <v>-5.4674383933784543E-2</v>
      </c>
    </row>
    <row r="6906" spans="11:11">
      <c r="K6906" s="373">
        <v>0.38297327667748315</v>
      </c>
    </row>
    <row r="6907" spans="11:11">
      <c r="K6907" s="373">
        <v>0.29257769689705504</v>
      </c>
    </row>
    <row r="6908" spans="11:11">
      <c r="K6908" s="373">
        <v>0.3084208676073843</v>
      </c>
    </row>
    <row r="6909" spans="11:11">
      <c r="K6909" s="373">
        <v>0.44419802651241724</v>
      </c>
    </row>
    <row r="6910" spans="11:11">
      <c r="K6910" s="373">
        <v>0.2894659908270778</v>
      </c>
    </row>
    <row r="6911" spans="11:11">
      <c r="K6911" s="373">
        <v>0.25118204484833329</v>
      </c>
    </row>
    <row r="6912" spans="11:11">
      <c r="K6912" s="373">
        <v>0.23444835966618793</v>
      </c>
    </row>
    <row r="6913" spans="11:11">
      <c r="K6913" s="373">
        <v>0.20916542849515718</v>
      </c>
    </row>
    <row r="6914" spans="11:11">
      <c r="K6914" s="373">
        <v>0.41334258653500378</v>
      </c>
    </row>
    <row r="6915" spans="11:11">
      <c r="K6915" s="373">
        <v>0.17101894073218582</v>
      </c>
    </row>
    <row r="6916" spans="11:11">
      <c r="K6916" s="373">
        <v>0.28029330001257136</v>
      </c>
    </row>
    <row r="6917" spans="11:11">
      <c r="K6917" s="373">
        <v>0.50788084275298351</v>
      </c>
    </row>
    <row r="6918" spans="11:11">
      <c r="K6918" s="373">
        <v>0.27026072146453894</v>
      </c>
    </row>
    <row r="6919" spans="11:11">
      <c r="K6919" s="373">
        <v>0.29641967416096082</v>
      </c>
    </row>
    <row r="6920" spans="11:11">
      <c r="K6920" s="373">
        <v>0.26297032717381263</v>
      </c>
    </row>
    <row r="6921" spans="11:11">
      <c r="K6921" s="373">
        <v>0.1762721737030768</v>
      </c>
    </row>
    <row r="6922" spans="11:11">
      <c r="K6922" s="373">
        <v>3.481187884278425E-3</v>
      </c>
    </row>
    <row r="6923" spans="11:11">
      <c r="K6923" s="373">
        <v>-7.6035711714762422E-2</v>
      </c>
    </row>
    <row r="6924" spans="11:11">
      <c r="K6924" s="373">
        <v>2.5435337549074566E-2</v>
      </c>
    </row>
    <row r="6925" spans="11:11">
      <c r="K6925" s="373">
        <v>0.64759405482273591</v>
      </c>
    </row>
    <row r="6926" spans="11:11">
      <c r="K6926" s="373">
        <v>0.39134874826807886</v>
      </c>
    </row>
    <row r="6927" spans="11:11">
      <c r="K6927" s="373">
        <v>0.32130220856733005</v>
      </c>
    </row>
    <row r="6928" spans="11:11">
      <c r="K6928" s="373">
        <v>0.31487777306399267</v>
      </c>
    </row>
    <row r="6929" spans="11:11">
      <c r="K6929" s="373">
        <v>5.9899585091491625E-2</v>
      </c>
    </row>
    <row r="6930" spans="11:11">
      <c r="K6930" s="373">
        <v>-8.0521317144671811E-2</v>
      </c>
    </row>
    <row r="6931" spans="11:11">
      <c r="K6931" s="373">
        <v>0.31025816048675381</v>
      </c>
    </row>
    <row r="6932" spans="11:11">
      <c r="K6932" s="373">
        <v>-3.9830784045286505E-2</v>
      </c>
    </row>
    <row r="6933" spans="11:11">
      <c r="K6933" s="373">
        <v>-0.10039386020523045</v>
      </c>
    </row>
    <row r="6934" spans="11:11">
      <c r="K6934" s="373">
        <v>0.21492382009411082</v>
      </c>
    </row>
    <row r="6935" spans="11:11">
      <c r="K6935" s="373">
        <v>0.27071881809932874</v>
      </c>
    </row>
    <row r="6936" spans="11:11">
      <c r="K6936" s="373">
        <v>0.45461372127500566</v>
      </c>
    </row>
    <row r="6937" spans="11:11">
      <c r="K6937" s="373">
        <v>0.22521329988277339</v>
      </c>
    </row>
    <row r="6938" spans="11:11">
      <c r="K6938" s="373">
        <v>-1.8308880329061972E-2</v>
      </c>
    </row>
    <row r="6939" spans="11:11">
      <c r="K6939" s="373">
        <v>0.4369160678025894</v>
      </c>
    </row>
    <row r="6940" spans="11:11">
      <c r="K6940" s="373">
        <v>0.10065602891303227</v>
      </c>
    </row>
    <row r="6941" spans="11:11">
      <c r="K6941" s="373">
        <v>-5.9110876765773424E-2</v>
      </c>
    </row>
    <row r="6942" spans="11:11">
      <c r="K6942" s="373">
        <v>2.7229105670827369E-2</v>
      </c>
    </row>
    <row r="6943" spans="11:11">
      <c r="K6943" s="373">
        <v>0.1757459400277539</v>
      </c>
    </row>
    <row r="6944" spans="11:11">
      <c r="K6944" s="373">
        <v>6.226154344871726E-2</v>
      </c>
    </row>
    <row r="6945" spans="11:11">
      <c r="K6945" s="373">
        <v>0.12784288882651529</v>
      </c>
    </row>
    <row r="6946" spans="11:11">
      <c r="K6946" s="373">
        <v>0.53843829828223333</v>
      </c>
    </row>
    <row r="6947" spans="11:11">
      <c r="K6947" s="373">
        <v>-5.8305975171372593E-2</v>
      </c>
    </row>
    <row r="6948" spans="11:11">
      <c r="K6948" s="373">
        <v>9.2160662677055472E-2</v>
      </c>
    </row>
    <row r="6949" spans="11:11">
      <c r="K6949" s="373">
        <v>9.8127431648327823E-2</v>
      </c>
    </row>
    <row r="6950" spans="11:11">
      <c r="K6950" s="373">
        <v>7.9959205776911846E-2</v>
      </c>
    </row>
    <row r="6951" spans="11:11">
      <c r="K6951" s="373">
        <v>0.19001363019028972</v>
      </c>
    </row>
    <row r="6952" spans="11:11">
      <c r="K6952" s="373">
        <v>0.34084120499069814</v>
      </c>
    </row>
    <row r="6953" spans="11:11">
      <c r="K6953" s="373">
        <v>0.31127914376322785</v>
      </c>
    </row>
    <row r="6954" spans="11:11">
      <c r="K6954" s="373">
        <v>0.16285216146830006</v>
      </c>
    </row>
    <row r="6955" spans="11:11">
      <c r="K6955" s="373">
        <v>0.11366507426242589</v>
      </c>
    </row>
    <row r="6956" spans="11:11">
      <c r="K6956" s="373">
        <v>-0.13361200013446528</v>
      </c>
    </row>
    <row r="6957" spans="11:11">
      <c r="K6957" s="373">
        <v>8.6506363634507366E-2</v>
      </c>
    </row>
    <row r="6958" spans="11:11">
      <c r="K6958" s="373">
        <v>3.4086691561995952E-2</v>
      </c>
    </row>
    <row r="6959" spans="11:11">
      <c r="K6959" s="373">
        <v>0.20881485067860406</v>
      </c>
    </row>
    <row r="6960" spans="11:11">
      <c r="K6960" s="373">
        <v>0.46569572637408152</v>
      </c>
    </row>
    <row r="6961" spans="11:11">
      <c r="K6961" s="373">
        <v>0.27878891872139167</v>
      </c>
    </row>
    <row r="6962" spans="11:11">
      <c r="K6962" s="373">
        <v>0.59437664416018521</v>
      </c>
    </row>
    <row r="6963" spans="11:11">
      <c r="K6963" s="373">
        <v>3.1135821561611987E-3</v>
      </c>
    </row>
    <row r="6964" spans="11:11">
      <c r="K6964" s="373">
        <v>0.13227066811800925</v>
      </c>
    </row>
    <row r="6965" spans="11:11">
      <c r="K6965" s="373">
        <v>0.33569570236444957</v>
      </c>
    </row>
    <row r="6966" spans="11:11">
      <c r="K6966" s="373">
        <v>0.25403349597390879</v>
      </c>
    </row>
    <row r="6967" spans="11:11">
      <c r="K6967" s="373">
        <v>0.31771124834379272</v>
      </c>
    </row>
    <row r="6968" spans="11:11">
      <c r="K6968" s="373">
        <v>0.13117523498854777</v>
      </c>
    </row>
    <row r="6969" spans="11:11">
      <c r="K6969" s="373">
        <v>0.573620064797141</v>
      </c>
    </row>
    <row r="6970" spans="11:11">
      <c r="K6970" s="373">
        <v>5.5522209754663265E-2</v>
      </c>
    </row>
    <row r="6971" spans="11:11">
      <c r="K6971" s="373">
        <v>0.58087014229025113</v>
      </c>
    </row>
    <row r="6972" spans="11:11">
      <c r="K6972" s="373">
        <v>0.57917247928344051</v>
      </c>
    </row>
    <row r="6973" spans="11:11">
      <c r="K6973" s="373">
        <v>0.37419429227714351</v>
      </c>
    </row>
    <row r="6974" spans="11:11">
      <c r="K6974" s="373">
        <v>0.4953383916245373</v>
      </c>
    </row>
    <row r="6975" spans="11:11">
      <c r="K6975" s="373">
        <v>0.25039801812218276</v>
      </c>
    </row>
    <row r="6976" spans="11:11">
      <c r="K6976" s="373">
        <v>0.26353530097702227</v>
      </c>
    </row>
    <row r="6977" spans="11:11">
      <c r="K6977" s="373">
        <v>0.50084309216478973</v>
      </c>
    </row>
    <row r="6978" spans="11:11">
      <c r="K6978" s="373">
        <v>0.4588495718999317</v>
      </c>
    </row>
    <row r="6979" spans="11:11">
      <c r="K6979" s="373">
        <v>0.56223268746574373</v>
      </c>
    </row>
    <row r="6980" spans="11:11">
      <c r="K6980" s="373">
        <v>0.14925875879676553</v>
      </c>
    </row>
    <row r="6981" spans="11:11">
      <c r="K6981" s="373">
        <v>-0.21770698840434377</v>
      </c>
    </row>
    <row r="6982" spans="11:11">
      <c r="K6982" s="373">
        <v>0.10105041934623094</v>
      </c>
    </row>
    <row r="6983" spans="11:11">
      <c r="K6983" s="373">
        <v>0.51751732113707383</v>
      </c>
    </row>
    <row r="6984" spans="11:11">
      <c r="K6984" s="373">
        <v>-1.9743297456897846E-2</v>
      </c>
    </row>
    <row r="6985" spans="11:11">
      <c r="K6985" s="373">
        <v>0.38846092797381981</v>
      </c>
    </row>
    <row r="6986" spans="11:11">
      <c r="K6986" s="373">
        <v>0.18003158400851871</v>
      </c>
    </row>
    <row r="6987" spans="11:11">
      <c r="K6987" s="373">
        <v>0.50086700298954012</v>
      </c>
    </row>
    <row r="6988" spans="11:11">
      <c r="K6988" s="373">
        <v>0.26484602239575117</v>
      </c>
    </row>
    <row r="6989" spans="11:11">
      <c r="K6989" s="373">
        <v>0.12888800817215063</v>
      </c>
    </row>
    <row r="6990" spans="11:11">
      <c r="K6990" s="373">
        <v>0.41851790208427064</v>
      </c>
    </row>
    <row r="6991" spans="11:11">
      <c r="K6991" s="373">
        <v>0.43641843591359786</v>
      </c>
    </row>
    <row r="6992" spans="11:11">
      <c r="K6992" s="373">
        <v>0.237789329945993</v>
      </c>
    </row>
    <row r="6993" spans="11:11">
      <c r="K6993" s="373">
        <v>0.21640429838543285</v>
      </c>
    </row>
    <row r="6994" spans="11:11">
      <c r="K6994" s="373">
        <v>-4.7487958757560511E-2</v>
      </c>
    </row>
    <row r="6995" spans="11:11">
      <c r="K6995" s="373">
        <v>0.29626736863770087</v>
      </c>
    </row>
    <row r="6996" spans="11:11">
      <c r="K6996" s="373">
        <v>0.45588944029777512</v>
      </c>
    </row>
    <row r="6997" spans="11:11">
      <c r="K6997" s="373">
        <v>0.32612834127744228</v>
      </c>
    </row>
    <row r="6998" spans="11:11">
      <c r="K6998" s="373">
        <v>0.15472956159108775</v>
      </c>
    </row>
    <row r="6999" spans="11:11">
      <c r="K6999" s="373">
        <v>-3.710179312722639E-2</v>
      </c>
    </row>
    <row r="7000" spans="11:11">
      <c r="K7000" s="373">
        <v>0.37818557391970486</v>
      </c>
    </row>
    <row r="7001" spans="11:11">
      <c r="K7001" s="373">
        <v>-1.1839612900842011E-2</v>
      </c>
    </row>
    <row r="7002" spans="11:11">
      <c r="K7002" s="373">
        <v>8.2300123912801393E-2</v>
      </c>
    </row>
    <row r="7003" spans="11:11">
      <c r="K7003" s="373">
        <v>0.66754389736165742</v>
      </c>
    </row>
    <row r="7004" spans="11:11">
      <c r="K7004" s="373">
        <v>0.43639264734439442</v>
      </c>
    </row>
    <row r="7005" spans="11:11">
      <c r="K7005" s="373">
        <v>0.10859938274152592</v>
      </c>
    </row>
    <row r="7006" spans="11:11">
      <c r="K7006" s="373">
        <v>3.3415065537273136E-2</v>
      </c>
    </row>
    <row r="7007" spans="11:11">
      <c r="K7007" s="373">
        <v>0.26753859200322561</v>
      </c>
    </row>
    <row r="7008" spans="11:11">
      <c r="K7008" s="373">
        <v>6.2940515352155613E-2</v>
      </c>
    </row>
    <row r="7009" spans="11:11">
      <c r="K7009" s="373">
        <v>-5.760935836507608E-3</v>
      </c>
    </row>
    <row r="7010" spans="11:11">
      <c r="K7010" s="373">
        <v>0.11770658881136509</v>
      </c>
    </row>
    <row r="7011" spans="11:11">
      <c r="K7011" s="373">
        <v>9.3086069967416307E-3</v>
      </c>
    </row>
    <row r="7012" spans="11:11">
      <c r="K7012" s="373">
        <v>-1.3745226371709496E-2</v>
      </c>
    </row>
    <row r="7013" spans="11:11">
      <c r="K7013" s="373">
        <v>0.39025129398886715</v>
      </c>
    </row>
    <row r="7014" spans="11:11">
      <c r="K7014" s="373">
        <v>0.29816262938635019</v>
      </c>
    </row>
    <row r="7015" spans="11:11">
      <c r="K7015" s="373">
        <v>0.19259244960996647</v>
      </c>
    </row>
    <row r="7016" spans="11:11">
      <c r="K7016" s="373">
        <v>0.39796974340858116</v>
      </c>
    </row>
    <row r="7017" spans="11:11">
      <c r="K7017" s="373">
        <v>0.14086927880015399</v>
      </c>
    </row>
    <row r="7018" spans="11:11">
      <c r="K7018" s="373">
        <v>0.16603572177488046</v>
      </c>
    </row>
    <row r="7019" spans="11:11">
      <c r="K7019" s="373">
        <v>-0.16331351189005705</v>
      </c>
    </row>
    <row r="7020" spans="11:11">
      <c r="K7020" s="373">
        <v>0.2438852996213503</v>
      </c>
    </row>
    <row r="7021" spans="11:11">
      <c r="K7021" s="373">
        <v>0.26131109728863877</v>
      </c>
    </row>
    <row r="7022" spans="11:11">
      <c r="K7022" s="373">
        <v>-0.13922948809329627</v>
      </c>
    </row>
    <row r="7023" spans="11:11">
      <c r="K7023" s="373">
        <v>0.21465939967159509</v>
      </c>
    </row>
    <row r="7024" spans="11:11">
      <c r="K7024" s="373">
        <v>0.23805809857819393</v>
      </c>
    </row>
    <row r="7025" spans="11:11">
      <c r="K7025" s="373">
        <v>0.3525285721224205</v>
      </c>
    </row>
    <row r="7026" spans="11:11">
      <c r="K7026" s="373">
        <v>0.57189679924726011</v>
      </c>
    </row>
    <row r="7027" spans="11:11">
      <c r="K7027" s="373">
        <v>0.14972190591286849</v>
      </c>
    </row>
    <row r="7028" spans="11:11">
      <c r="K7028" s="373">
        <v>0.17556131694450006</v>
      </c>
    </row>
    <row r="7029" spans="11:11">
      <c r="K7029" s="373">
        <v>0.37271559855581304</v>
      </c>
    </row>
    <row r="7030" spans="11:11">
      <c r="K7030" s="373">
        <v>0.32698002803508275</v>
      </c>
    </row>
    <row r="7031" spans="11:11">
      <c r="K7031" s="373">
        <v>0.33012016662174903</v>
      </c>
    </row>
    <row r="7032" spans="11:11">
      <c r="K7032" s="373">
        <v>0.20781723110371808</v>
      </c>
    </row>
    <row r="7033" spans="11:11">
      <c r="K7033" s="373">
        <v>0.11055391354694444</v>
      </c>
    </row>
    <row r="7034" spans="11:11">
      <c r="K7034" s="373">
        <v>0.41837088933781197</v>
      </c>
    </row>
    <row r="7035" spans="11:11">
      <c r="K7035" s="373">
        <v>6.3516942200487758E-2</v>
      </c>
    </row>
    <row r="7036" spans="11:11">
      <c r="K7036" s="373">
        <v>0.39391478645975431</v>
      </c>
    </row>
    <row r="7037" spans="11:11">
      <c r="K7037" s="373">
        <v>0.29006409150368873</v>
      </c>
    </row>
    <row r="7038" spans="11:11">
      <c r="K7038" s="373">
        <v>0.40542632792675937</v>
      </c>
    </row>
    <row r="7039" spans="11:11">
      <c r="K7039" s="373">
        <v>1.4242829160505233E-2</v>
      </c>
    </row>
    <row r="7040" spans="11:11">
      <c r="K7040" s="373">
        <v>1.9681757177283599E-2</v>
      </c>
    </row>
    <row r="7041" spans="11:11">
      <c r="K7041" s="373">
        <v>0.40108509869990971</v>
      </c>
    </row>
    <row r="7042" spans="11:11">
      <c r="K7042" s="373">
        <v>0.25789626951138267</v>
      </c>
    </row>
    <row r="7043" spans="11:11">
      <c r="K7043" s="373">
        <v>0.38981228597873563</v>
      </c>
    </row>
    <row r="7044" spans="11:11">
      <c r="K7044" s="373">
        <v>0.28858032412347878</v>
      </c>
    </row>
    <row r="7045" spans="11:11">
      <c r="K7045" s="373">
        <v>0.3424329286477894</v>
      </c>
    </row>
    <row r="7046" spans="11:11">
      <c r="K7046" s="373">
        <v>0.16220749872385753</v>
      </c>
    </row>
    <row r="7047" spans="11:11">
      <c r="K7047" s="373">
        <v>0.46738392007323504</v>
      </c>
    </row>
    <row r="7048" spans="11:11">
      <c r="K7048" s="373">
        <v>-0.24282234836286976</v>
      </c>
    </row>
    <row r="7049" spans="11:11">
      <c r="K7049" s="373">
        <v>0.5468792873241084</v>
      </c>
    </row>
    <row r="7050" spans="11:11">
      <c r="K7050" s="373">
        <v>0.3173553743635591</v>
      </c>
    </row>
    <row r="7051" spans="11:11">
      <c r="K7051" s="373">
        <v>-4.7615358837451605E-2</v>
      </c>
    </row>
    <row r="7052" spans="11:11">
      <c r="K7052" s="373">
        <v>0.73967253214858952</v>
      </c>
    </row>
    <row r="7053" spans="11:11">
      <c r="K7053" s="373">
        <v>-0.23324409031579219</v>
      </c>
    </row>
    <row r="7054" spans="11:11">
      <c r="K7054" s="373">
        <v>0.46599608573080364</v>
      </c>
    </row>
    <row r="7055" spans="11:11">
      <c r="K7055" s="373">
        <v>0.38744540601199984</v>
      </c>
    </row>
    <row r="7056" spans="11:11">
      <c r="K7056" s="373">
        <v>0.44177525019782382</v>
      </c>
    </row>
    <row r="7057" spans="11:11">
      <c r="K7057" s="373">
        <v>0.30698267200837415</v>
      </c>
    </row>
    <row r="7058" spans="11:11">
      <c r="K7058" s="373">
        <v>4.8283250791635757E-2</v>
      </c>
    </row>
    <row r="7059" spans="11:11">
      <c r="K7059" s="373">
        <v>4.3505400608793376E-2</v>
      </c>
    </row>
    <row r="7060" spans="11:11">
      <c r="K7060" s="373">
        <v>0.29366388051603387</v>
      </c>
    </row>
    <row r="7061" spans="11:11">
      <c r="K7061" s="373">
        <v>-6.3085396519867665E-2</v>
      </c>
    </row>
    <row r="7062" spans="11:11">
      <c r="K7062" s="373">
        <v>0.10607830762275028</v>
      </c>
    </row>
    <row r="7063" spans="11:11">
      <c r="K7063" s="373">
        <v>0.18963541462583922</v>
      </c>
    </row>
    <row r="7064" spans="11:11">
      <c r="K7064" s="373">
        <v>0.10865404098275966</v>
      </c>
    </row>
    <row r="7065" spans="11:11">
      <c r="K7065" s="373">
        <v>0.13890929353152237</v>
      </c>
    </row>
    <row r="7066" spans="11:11">
      <c r="K7066" s="373">
        <v>0.36473483865950174</v>
      </c>
    </row>
    <row r="7067" spans="11:11">
      <c r="K7067" s="373">
        <v>0.27218541263635521</v>
      </c>
    </row>
    <row r="7068" spans="11:11">
      <c r="K7068" s="373">
        <v>0.31946008892078193</v>
      </c>
    </row>
    <row r="7069" spans="11:11">
      <c r="K7069" s="373">
        <v>8.7918028332895082E-2</v>
      </c>
    </row>
    <row r="7070" spans="11:11">
      <c r="K7070" s="373">
        <v>0.32213671973307911</v>
      </c>
    </row>
    <row r="7071" spans="11:11">
      <c r="K7071" s="373">
        <v>0.21089958667371689</v>
      </c>
    </row>
    <row r="7072" spans="11:11">
      <c r="K7072" s="373">
        <v>0.22698859471977895</v>
      </c>
    </row>
    <row r="7073" spans="11:11">
      <c r="K7073" s="373">
        <v>0.39328378534971509</v>
      </c>
    </row>
    <row r="7074" spans="11:11">
      <c r="K7074" s="373">
        <v>8.0422393526716762E-2</v>
      </c>
    </row>
    <row r="7075" spans="11:11">
      <c r="K7075" s="373">
        <v>0.11803381128960222</v>
      </c>
    </row>
    <row r="7076" spans="11:11">
      <c r="K7076" s="373">
        <v>0.39516579358771864</v>
      </c>
    </row>
    <row r="7077" spans="11:11">
      <c r="K7077" s="373">
        <v>6.3587123307768278E-2</v>
      </c>
    </row>
    <row r="7078" spans="11:11">
      <c r="K7078" s="373">
        <v>-0.23446074056241495</v>
      </c>
    </row>
    <row r="7079" spans="11:11">
      <c r="K7079" s="373">
        <v>3.1851041186787388E-2</v>
      </c>
    </row>
    <row r="7080" spans="11:11">
      <c r="K7080" s="373">
        <v>3.3356796006900336E-2</v>
      </c>
    </row>
    <row r="7081" spans="11:11">
      <c r="K7081" s="373">
        <v>0.21528297148160314</v>
      </c>
    </row>
    <row r="7082" spans="11:11">
      <c r="K7082" s="373">
        <v>0.10419423438338815</v>
      </c>
    </row>
    <row r="7083" spans="11:11">
      <c r="K7083" s="373">
        <v>0.15632784784953624</v>
      </c>
    </row>
    <row r="7084" spans="11:11">
      <c r="K7084" s="373">
        <v>0.46691541085152699</v>
      </c>
    </row>
    <row r="7085" spans="11:11">
      <c r="K7085" s="373">
        <v>0.23744761201999109</v>
      </c>
    </row>
    <row r="7086" spans="11:11">
      <c r="K7086" s="373">
        <v>0.34488410690273663</v>
      </c>
    </row>
    <row r="7087" spans="11:11">
      <c r="K7087" s="373">
        <v>0.33940125551624201</v>
      </c>
    </row>
    <row r="7088" spans="11:11">
      <c r="K7088" s="373">
        <v>0.31934285065142665</v>
      </c>
    </row>
    <row r="7089" spans="11:11">
      <c r="K7089" s="373">
        <v>9.5456575581043923E-2</v>
      </c>
    </row>
    <row r="7090" spans="11:11">
      <c r="K7090" s="373">
        <v>0.10138090469575434</v>
      </c>
    </row>
    <row r="7091" spans="11:11">
      <c r="K7091" s="373">
        <v>0.37176674084682593</v>
      </c>
    </row>
    <row r="7092" spans="11:11">
      <c r="K7092" s="373">
        <v>0.23105962807963754</v>
      </c>
    </row>
    <row r="7093" spans="11:11">
      <c r="K7093" s="373">
        <v>0.39099454921175414</v>
      </c>
    </row>
    <row r="7094" spans="11:11">
      <c r="K7094" s="373">
        <v>0.14292022629693535</v>
      </c>
    </row>
    <row r="7095" spans="11:11">
      <c r="K7095" s="373">
        <v>-0.1086383000555986</v>
      </c>
    </row>
    <row r="7096" spans="11:11">
      <c r="K7096" s="373">
        <v>-0.19382966282850678</v>
      </c>
    </row>
    <row r="7097" spans="11:11">
      <c r="K7097" s="373">
        <v>0.22132319081310392</v>
      </c>
    </row>
    <row r="7098" spans="11:11">
      <c r="K7098" s="373">
        <v>0.4386179978663618</v>
      </c>
    </row>
    <row r="7099" spans="11:11">
      <c r="K7099" s="373">
        <v>0.21431342309905821</v>
      </c>
    </row>
    <row r="7100" spans="11:11">
      <c r="K7100" s="373">
        <v>0.12253673042837065</v>
      </c>
    </row>
    <row r="7101" spans="11:11">
      <c r="K7101" s="373">
        <v>0.28486114814442853</v>
      </c>
    </row>
    <row r="7102" spans="11:11">
      <c r="K7102" s="373">
        <v>-0.16502939679976858</v>
      </c>
    </row>
    <row r="7103" spans="11:11">
      <c r="K7103" s="373">
        <v>0.56952197383312098</v>
      </c>
    </row>
    <row r="7104" spans="11:11">
      <c r="K7104" s="373">
        <v>0.26528635561180991</v>
      </c>
    </row>
    <row r="7105" spans="11:11">
      <c r="K7105" s="373">
        <v>-0.18014276364406379</v>
      </c>
    </row>
    <row r="7106" spans="11:11">
      <c r="K7106" s="373">
        <v>0.5649656741909268</v>
      </c>
    </row>
    <row r="7107" spans="11:11">
      <c r="K7107" s="373">
        <v>0.54885644439639414</v>
      </c>
    </row>
    <row r="7108" spans="11:11">
      <c r="K7108" s="373">
        <v>0.14232770364403136</v>
      </c>
    </row>
    <row r="7109" spans="11:11">
      <c r="K7109" s="373">
        <v>0.44693627432006222</v>
      </c>
    </row>
    <row r="7110" spans="11:11">
      <c r="K7110" s="373">
        <v>2.9396965793480279E-2</v>
      </c>
    </row>
    <row r="7111" spans="11:11">
      <c r="K7111" s="373">
        <v>0.19480372578718108</v>
      </c>
    </row>
    <row r="7112" spans="11:11">
      <c r="K7112" s="373">
        <v>0.22591016238199013</v>
      </c>
    </row>
    <row r="7113" spans="11:11">
      <c r="K7113" s="373">
        <v>0.28471810082294646</v>
      </c>
    </row>
    <row r="7114" spans="11:11">
      <c r="K7114" s="373">
        <v>0.24324427219892875</v>
      </c>
    </row>
    <row r="7115" spans="11:11">
      <c r="K7115" s="373">
        <v>0.55983773933854697</v>
      </c>
    </row>
    <row r="7116" spans="11:11">
      <c r="K7116" s="373">
        <v>-3.929223162584583E-2</v>
      </c>
    </row>
    <row r="7117" spans="11:11">
      <c r="K7117" s="373">
        <v>0.12471754716523664</v>
      </c>
    </row>
    <row r="7118" spans="11:11">
      <c r="K7118" s="373">
        <v>-0.21462358569076323</v>
      </c>
    </row>
    <row r="7119" spans="11:11">
      <c r="K7119" s="373">
        <v>0.10633089039616284</v>
      </c>
    </row>
    <row r="7120" spans="11:11">
      <c r="K7120" s="373">
        <v>0.23768284539105</v>
      </c>
    </row>
    <row r="7121" spans="11:11">
      <c r="K7121" s="373">
        <v>0.53979030886196711</v>
      </c>
    </row>
    <row r="7122" spans="11:11">
      <c r="K7122" s="373">
        <v>0.3435023757424096</v>
      </c>
    </row>
    <row r="7123" spans="11:11">
      <c r="K7123" s="373">
        <v>-0.15010426460030335</v>
      </c>
    </row>
    <row r="7124" spans="11:11">
      <c r="K7124" s="373">
        <v>0.22950255106771333</v>
      </c>
    </row>
    <row r="7125" spans="11:11">
      <c r="K7125" s="373">
        <v>0.53110044001115164</v>
      </c>
    </row>
    <row r="7126" spans="11:11">
      <c r="K7126" s="373">
        <v>0.26412797787580677</v>
      </c>
    </row>
    <row r="7127" spans="11:11">
      <c r="K7127" s="373">
        <v>0.28969701168393658</v>
      </c>
    </row>
    <row r="7128" spans="11:11">
      <c r="K7128" s="373">
        <v>8.1262202987521626E-2</v>
      </c>
    </row>
    <row r="7129" spans="11:11">
      <c r="K7129" s="373">
        <v>0.2066793738331254</v>
      </c>
    </row>
    <row r="7130" spans="11:11">
      <c r="K7130" s="373">
        <v>0.43118541372417596</v>
      </c>
    </row>
    <row r="7131" spans="11:11">
      <c r="K7131" s="373">
        <v>0.45472973551820939</v>
      </c>
    </row>
    <row r="7132" spans="11:11">
      <c r="K7132" s="373">
        <v>0.52572684580129403</v>
      </c>
    </row>
    <row r="7133" spans="11:11">
      <c r="K7133" s="373">
        <v>0.25767675582950034</v>
      </c>
    </row>
    <row r="7134" spans="11:11">
      <c r="K7134" s="373">
        <v>0.23341302036075606</v>
      </c>
    </row>
    <row r="7135" spans="11:11">
      <c r="K7135" s="373">
        <v>0.35322429684980383</v>
      </c>
    </row>
    <row r="7136" spans="11:11">
      <c r="K7136" s="373">
        <v>0.12967624043625481</v>
      </c>
    </row>
    <row r="7137" spans="11:11">
      <c r="K7137" s="373">
        <v>0.26878110667484512</v>
      </c>
    </row>
    <row r="7138" spans="11:11">
      <c r="K7138" s="373">
        <v>3.5558625389572773E-2</v>
      </c>
    </row>
    <row r="7139" spans="11:11">
      <c r="K7139" s="373">
        <v>-0.14056988547773275</v>
      </c>
    </row>
    <row r="7140" spans="11:11">
      <c r="K7140" s="373">
        <v>0.42965920878312924</v>
      </c>
    </row>
    <row r="7141" spans="11:11">
      <c r="K7141" s="373">
        <v>0.12354739634736078</v>
      </c>
    </row>
    <row r="7142" spans="11:11">
      <c r="K7142" s="373">
        <v>0.40501127593860153</v>
      </c>
    </row>
    <row r="7143" spans="11:11">
      <c r="K7143" s="373">
        <v>0.53011945023972307</v>
      </c>
    </row>
    <row r="7144" spans="11:11">
      <c r="K7144" s="373">
        <v>0.40056451424640604</v>
      </c>
    </row>
    <row r="7145" spans="11:11">
      <c r="K7145" s="373">
        <v>0.37817481136854725</v>
      </c>
    </row>
    <row r="7146" spans="11:11">
      <c r="K7146" s="373">
        <v>3.8365891630210092E-2</v>
      </c>
    </row>
    <row r="7147" spans="11:11">
      <c r="K7147" s="373">
        <v>0.60340915784618021</v>
      </c>
    </row>
    <row r="7148" spans="11:11">
      <c r="K7148" s="373">
        <v>8.6779479550882277E-2</v>
      </c>
    </row>
    <row r="7149" spans="11:11">
      <c r="K7149" s="373">
        <v>0.36597898165479004</v>
      </c>
    </row>
    <row r="7150" spans="11:11">
      <c r="K7150" s="373">
        <v>0.34690681254414213</v>
      </c>
    </row>
    <row r="7151" spans="11:11">
      <c r="K7151" s="373">
        <v>0.17213898723656307</v>
      </c>
    </row>
    <row r="7152" spans="11:11">
      <c r="K7152" s="373">
        <v>0.3635619570742068</v>
      </c>
    </row>
    <row r="7153" spans="11:11">
      <c r="K7153" s="373">
        <v>0.36342339748087205</v>
      </c>
    </row>
    <row r="7154" spans="11:11">
      <c r="K7154" s="373">
        <v>0.3641961142679917</v>
      </c>
    </row>
    <row r="7155" spans="11:11">
      <c r="K7155" s="373">
        <v>0.34765653740851832</v>
      </c>
    </row>
    <row r="7156" spans="11:11">
      <c r="K7156" s="373">
        <v>0.36220952184430555</v>
      </c>
    </row>
    <row r="7157" spans="11:11">
      <c r="K7157" s="373">
        <v>-0.14356037094283369</v>
      </c>
    </row>
    <row r="7158" spans="11:11">
      <c r="K7158" s="373">
        <v>0.31802617344253981</v>
      </c>
    </row>
    <row r="7159" spans="11:11">
      <c r="K7159" s="373">
        <v>0.16749511059757283</v>
      </c>
    </row>
    <row r="7160" spans="11:11">
      <c r="K7160" s="373">
        <v>0.18461347253205451</v>
      </c>
    </row>
    <row r="7161" spans="11:11">
      <c r="K7161" s="373">
        <v>0.20778133193495019</v>
      </c>
    </row>
    <row r="7162" spans="11:11">
      <c r="K7162" s="373">
        <v>-0.19499700834265554</v>
      </c>
    </row>
    <row r="7163" spans="11:11">
      <c r="K7163" s="373">
        <v>0.24043767901256463</v>
      </c>
    </row>
    <row r="7164" spans="11:11">
      <c r="K7164" s="373">
        <v>1.8713424143360413E-2</v>
      </c>
    </row>
    <row r="7165" spans="11:11">
      <c r="K7165" s="373">
        <v>7.1378741871677365E-2</v>
      </c>
    </row>
    <row r="7166" spans="11:11">
      <c r="K7166" s="373">
        <v>0.40094659449442593</v>
      </c>
    </row>
    <row r="7167" spans="11:11">
      <c r="K7167" s="373">
        <v>0.40474877764301631</v>
      </c>
    </row>
    <row r="7168" spans="11:11">
      <c r="K7168" s="373">
        <v>6.2730337560946259E-2</v>
      </c>
    </row>
    <row r="7169" spans="11:11">
      <c r="K7169" s="373">
        <v>0.47333937735308051</v>
      </c>
    </row>
    <row r="7170" spans="11:11">
      <c r="K7170" s="373">
        <v>0.45884510405072709</v>
      </c>
    </row>
    <row r="7171" spans="11:11">
      <c r="K7171" s="373">
        <v>0.48491783730927218</v>
      </c>
    </row>
    <row r="7172" spans="11:11">
      <c r="K7172" s="373">
        <v>-3.7223741450832737E-2</v>
      </c>
    </row>
    <row r="7173" spans="11:11">
      <c r="K7173" s="373">
        <v>0.37813605066078937</v>
      </c>
    </row>
    <row r="7174" spans="11:11">
      <c r="K7174" s="373">
        <v>0.47359027233481021</v>
      </c>
    </row>
    <row r="7175" spans="11:11">
      <c r="K7175" s="373">
        <v>0.49284551799318255</v>
      </c>
    </row>
    <row r="7176" spans="11:11">
      <c r="K7176" s="373">
        <v>0.16176749179386052</v>
      </c>
    </row>
    <row r="7177" spans="11:11">
      <c r="K7177" s="373">
        <v>0.23794441792815313</v>
      </c>
    </row>
    <row r="7178" spans="11:11">
      <c r="K7178" s="373">
        <v>0.30841519652227811</v>
      </c>
    </row>
    <row r="7179" spans="11:11">
      <c r="K7179" s="373">
        <v>-2.8382306312748629E-2</v>
      </c>
    </row>
    <row r="7180" spans="11:11">
      <c r="K7180" s="373">
        <v>-0.14658455466311027</v>
      </c>
    </row>
    <row r="7181" spans="11:11">
      <c r="K7181" s="373">
        <v>0.26224404128151968</v>
      </c>
    </row>
    <row r="7182" spans="11:11">
      <c r="K7182" s="373">
        <v>0.20510493309288069</v>
      </c>
    </row>
    <row r="7183" spans="11:11">
      <c r="K7183" s="373">
        <v>5.0388962793696646E-2</v>
      </c>
    </row>
    <row r="7184" spans="11:11">
      <c r="K7184" s="373">
        <v>-2.9651317319773773E-2</v>
      </c>
    </row>
    <row r="7185" spans="11:11">
      <c r="K7185" s="373">
        <v>0.21708768403127365</v>
      </c>
    </row>
    <row r="7186" spans="11:11">
      <c r="K7186" s="373">
        <v>0.45312045810707335</v>
      </c>
    </row>
    <row r="7187" spans="11:11">
      <c r="K7187" s="373">
        <v>0.23806190609093747</v>
      </c>
    </row>
    <row r="7188" spans="11:11">
      <c r="K7188" s="373">
        <v>8.5760390369151063E-2</v>
      </c>
    </row>
    <row r="7189" spans="11:11">
      <c r="K7189" s="373">
        <v>0.24165354956866314</v>
      </c>
    </row>
    <row r="7190" spans="11:11">
      <c r="K7190" s="373">
        <v>0.11691356299460498</v>
      </c>
    </row>
    <row r="7191" spans="11:11">
      <c r="K7191" s="373">
        <v>5.6088489176316703E-2</v>
      </c>
    </row>
    <row r="7192" spans="11:11">
      <c r="K7192" s="373">
        <v>0.43685471882914406</v>
      </c>
    </row>
    <row r="7193" spans="11:11">
      <c r="K7193" s="373">
        <v>-0.14129458945010265</v>
      </c>
    </row>
    <row r="7194" spans="11:11">
      <c r="K7194" s="373">
        <v>0.14702211208639304</v>
      </c>
    </row>
    <row r="7195" spans="11:11">
      <c r="K7195" s="373">
        <v>-0.14821875390619044</v>
      </c>
    </row>
    <row r="7196" spans="11:11">
      <c r="K7196" s="373">
        <v>-0.2219068749864177</v>
      </c>
    </row>
    <row r="7197" spans="11:11">
      <c r="K7197" s="373">
        <v>0.18295582456831827</v>
      </c>
    </row>
    <row r="7198" spans="11:11">
      <c r="K7198" s="373">
        <v>0.32200855200410783</v>
      </c>
    </row>
    <row r="7199" spans="11:11">
      <c r="K7199" s="373">
        <v>0.32435837740604523</v>
      </c>
    </row>
    <row r="7200" spans="11:11">
      <c r="K7200" s="373">
        <v>0.19463838441829329</v>
      </c>
    </row>
    <row r="7201" spans="11:11">
      <c r="K7201" s="373">
        <v>0.29123465956629335</v>
      </c>
    </row>
    <row r="7202" spans="11:11">
      <c r="K7202" s="373">
        <v>0.21620736180177058</v>
      </c>
    </row>
    <row r="7203" spans="11:11">
      <c r="K7203" s="373">
        <v>0.12044518121375236</v>
      </c>
    </row>
    <row r="7204" spans="11:11">
      <c r="K7204" s="373">
        <v>0.20764955167350796</v>
      </c>
    </row>
    <row r="7205" spans="11:11">
      <c r="K7205" s="373">
        <v>-4.6354334676330988E-2</v>
      </c>
    </row>
    <row r="7206" spans="11:11">
      <c r="K7206" s="373">
        <v>0.25996015761624736</v>
      </c>
    </row>
    <row r="7207" spans="11:11">
      <c r="K7207" s="373">
        <v>0.11772025658084084</v>
      </c>
    </row>
    <row r="7208" spans="11:11">
      <c r="K7208" s="373">
        <v>0.1273860992697835</v>
      </c>
    </row>
    <row r="7209" spans="11:11">
      <c r="K7209" s="373">
        <v>0.3022208590236426</v>
      </c>
    </row>
    <row r="7210" spans="11:11">
      <c r="K7210" s="373">
        <v>0.39147730084494592</v>
      </c>
    </row>
    <row r="7211" spans="11:11">
      <c r="K7211" s="373">
        <v>0.53621784921669158</v>
      </c>
    </row>
    <row r="7212" spans="11:11">
      <c r="K7212" s="373">
        <v>0.23743584458719447</v>
      </c>
    </row>
    <row r="7213" spans="11:11">
      <c r="K7213" s="373">
        <v>0.36297329389891431</v>
      </c>
    </row>
    <row r="7214" spans="11:11">
      <c r="K7214" s="373">
        <v>0.38945410623290955</v>
      </c>
    </row>
    <row r="7215" spans="11:11">
      <c r="K7215" s="373">
        <v>0.37365168085617539</v>
      </c>
    </row>
    <row r="7216" spans="11:11">
      <c r="K7216" s="373">
        <v>0.12104640354064555</v>
      </c>
    </row>
    <row r="7217" spans="11:11">
      <c r="K7217" s="373">
        <v>0.43466618334157436</v>
      </c>
    </row>
    <row r="7218" spans="11:11">
      <c r="K7218" s="373">
        <v>0.14202379789465769</v>
      </c>
    </row>
    <row r="7219" spans="11:11">
      <c r="K7219" s="373">
        <v>0.17047386419718769</v>
      </c>
    </row>
    <row r="7220" spans="11:11">
      <c r="K7220" s="373">
        <v>0.28081988392708124</v>
      </c>
    </row>
    <row r="7221" spans="11:11">
      <c r="K7221" s="373">
        <v>0.37731525765838381</v>
      </c>
    </row>
    <row r="7222" spans="11:11">
      <c r="K7222" s="373">
        <v>0.12244719984073305</v>
      </c>
    </row>
    <row r="7223" spans="11:11">
      <c r="K7223" s="373">
        <v>0.55987562335476193</v>
      </c>
    </row>
    <row r="7224" spans="11:11">
      <c r="K7224" s="373">
        <v>0.32573296291803255</v>
      </c>
    </row>
    <row r="7225" spans="11:11">
      <c r="K7225" s="373">
        <v>3.208497730559845E-2</v>
      </c>
    </row>
    <row r="7226" spans="11:11">
      <c r="K7226" s="373">
        <v>0.32811803107561466</v>
      </c>
    </row>
    <row r="7227" spans="11:11">
      <c r="K7227" s="373">
        <v>5.3080458595445412E-2</v>
      </c>
    </row>
    <row r="7228" spans="11:11">
      <c r="K7228" s="373">
        <v>-0.12756986461140762</v>
      </c>
    </row>
    <row r="7229" spans="11:11">
      <c r="K7229" s="373">
        <v>0.40649001983587585</v>
      </c>
    </row>
    <row r="7230" spans="11:11">
      <c r="K7230" s="373">
        <v>0.3216996924886264</v>
      </c>
    </row>
    <row r="7231" spans="11:11">
      <c r="K7231" s="373">
        <v>0.11842744475540368</v>
      </c>
    </row>
    <row r="7232" spans="11:11">
      <c r="K7232" s="373">
        <v>0.15331867190498394</v>
      </c>
    </row>
    <row r="7233" spans="11:11">
      <c r="K7233" s="373">
        <v>0.31528584343803634</v>
      </c>
    </row>
    <row r="7234" spans="11:11">
      <c r="K7234" s="373">
        <v>-5.3315494624685544E-2</v>
      </c>
    </row>
    <row r="7235" spans="11:11">
      <c r="K7235" s="373">
        <v>0.2065148639305352</v>
      </c>
    </row>
    <row r="7236" spans="11:11">
      <c r="K7236" s="373">
        <v>0.16035464854635118</v>
      </c>
    </row>
    <row r="7237" spans="11:11">
      <c r="K7237" s="373">
        <v>7.5090085624769376E-3</v>
      </c>
    </row>
    <row r="7238" spans="11:11">
      <c r="K7238" s="373">
        <v>8.512489321556882E-2</v>
      </c>
    </row>
    <row r="7239" spans="11:11">
      <c r="K7239" s="373">
        <v>0.28811880256516198</v>
      </c>
    </row>
    <row r="7240" spans="11:11">
      <c r="K7240" s="373">
        <v>0.43823147969058485</v>
      </c>
    </row>
    <row r="7241" spans="11:11">
      <c r="K7241" s="373">
        <v>0.3740596222414736</v>
      </c>
    </row>
    <row r="7242" spans="11:11">
      <c r="K7242" s="373">
        <v>0.23585092595569512</v>
      </c>
    </row>
    <row r="7243" spans="11:11">
      <c r="K7243" s="373">
        <v>0.16057546800878009</v>
      </c>
    </row>
    <row r="7244" spans="11:11">
      <c r="K7244" s="373">
        <v>0.2438050575874835</v>
      </c>
    </row>
    <row r="7245" spans="11:11">
      <c r="K7245" s="373">
        <v>0.39355604683976919</v>
      </c>
    </row>
    <row r="7246" spans="11:11">
      <c r="K7246" s="373">
        <v>8.5632502872503791E-2</v>
      </c>
    </row>
    <row r="7247" spans="11:11">
      <c r="K7247" s="373">
        <v>-6.0034000561236311E-2</v>
      </c>
    </row>
    <row r="7248" spans="11:11">
      <c r="K7248" s="373">
        <v>0.23551741300905116</v>
      </c>
    </row>
    <row r="7249" spans="11:11">
      <c r="K7249" s="373">
        <v>0.62600289727269631</v>
      </c>
    </row>
    <row r="7250" spans="11:11">
      <c r="K7250" s="373">
        <v>2.0702571974755335E-2</v>
      </c>
    </row>
    <row r="7251" spans="11:11">
      <c r="K7251" s="373">
        <v>0.13934784017015867</v>
      </c>
    </row>
    <row r="7252" spans="11:11">
      <c r="K7252" s="373">
        <v>0.14304317467868155</v>
      </c>
    </row>
    <row r="7253" spans="11:11">
      <c r="K7253" s="373">
        <v>0.44482680921560869</v>
      </c>
    </row>
    <row r="7254" spans="11:11">
      <c r="K7254" s="373">
        <v>0.44506111806181581</v>
      </c>
    </row>
    <row r="7255" spans="11:11">
      <c r="K7255" s="373">
        <v>0.12537406933695827</v>
      </c>
    </row>
    <row r="7256" spans="11:11">
      <c r="K7256" s="373">
        <v>6.8226435146116593E-2</v>
      </c>
    </row>
    <row r="7257" spans="11:11">
      <c r="K7257" s="373">
        <v>0.31467021618124247</v>
      </c>
    </row>
    <row r="7258" spans="11:11">
      <c r="K7258" s="373">
        <v>0.31860556551418862</v>
      </c>
    </row>
    <row r="7259" spans="11:11">
      <c r="K7259" s="373">
        <v>0.21989258393838607</v>
      </c>
    </row>
    <row r="7260" spans="11:11">
      <c r="K7260" s="373">
        <v>0.37540687620537927</v>
      </c>
    </row>
    <row r="7261" spans="11:11">
      <c r="K7261" s="373">
        <v>0.30275488050382404</v>
      </c>
    </row>
    <row r="7262" spans="11:11">
      <c r="K7262" s="373">
        <v>0.33920534311375539</v>
      </c>
    </row>
    <row r="7263" spans="11:11">
      <c r="K7263" s="373">
        <v>0.37565699457674273</v>
      </c>
    </row>
    <row r="7264" spans="11:11">
      <c r="K7264" s="373">
        <v>6.5718339889449195E-2</v>
      </c>
    </row>
    <row r="7265" spans="11:11">
      <c r="K7265" s="373">
        <v>7.3853396880286581E-2</v>
      </c>
    </row>
    <row r="7266" spans="11:11">
      <c r="K7266" s="373">
        <v>0.43308983094041054</v>
      </c>
    </row>
    <row r="7267" spans="11:11">
      <c r="K7267" s="373">
        <v>5.6357289395984722E-2</v>
      </c>
    </row>
    <row r="7268" spans="11:11">
      <c r="K7268" s="373">
        <v>0.54840052149423868</v>
      </c>
    </row>
    <row r="7269" spans="11:11">
      <c r="K7269" s="373">
        <v>0.59148225694824874</v>
      </c>
    </row>
    <row r="7270" spans="11:11">
      <c r="K7270" s="373">
        <v>0.28216940764707532</v>
      </c>
    </row>
    <row r="7271" spans="11:11">
      <c r="K7271" s="373">
        <v>0.54407102237025851</v>
      </c>
    </row>
    <row r="7272" spans="11:11">
      <c r="K7272" s="373">
        <v>0.50154759827197126</v>
      </c>
    </row>
    <row r="7273" spans="11:11">
      <c r="K7273" s="373">
        <v>6.0923830764795461E-2</v>
      </c>
    </row>
    <row r="7274" spans="11:11">
      <c r="K7274" s="373">
        <v>0.33115897080179857</v>
      </c>
    </row>
    <row r="7275" spans="11:11">
      <c r="K7275" s="373">
        <v>0.23132357528752978</v>
      </c>
    </row>
    <row r="7276" spans="11:11">
      <c r="K7276" s="373">
        <v>0.28284994141521635</v>
      </c>
    </row>
    <row r="7277" spans="11:11">
      <c r="K7277" s="373">
        <v>0.1513000779452045</v>
      </c>
    </row>
    <row r="7278" spans="11:11">
      <c r="K7278" s="373">
        <v>0.12972574194049269</v>
      </c>
    </row>
    <row r="7279" spans="11:11">
      <c r="K7279" s="373">
        <v>-2.4058784879950612E-2</v>
      </c>
    </row>
    <row r="7280" spans="11:11">
      <c r="K7280" s="373">
        <v>0.21430719550407185</v>
      </c>
    </row>
    <row r="7281" spans="11:11">
      <c r="K7281" s="373">
        <v>0.32471703085487968</v>
      </c>
    </row>
    <row r="7282" spans="11:11">
      <c r="K7282" s="373">
        <v>5.656844701792596E-2</v>
      </c>
    </row>
    <row r="7283" spans="11:11">
      <c r="K7283" s="373">
        <v>0.14141658003629032</v>
      </c>
    </row>
    <row r="7284" spans="11:11">
      <c r="K7284" s="373">
        <v>0.19387237993171924</v>
      </c>
    </row>
    <row r="7285" spans="11:11">
      <c r="K7285" s="373">
        <v>0.53253926232315019</v>
      </c>
    </row>
    <row r="7286" spans="11:11">
      <c r="K7286" s="373">
        <v>0.33163624512227829</v>
      </c>
    </row>
    <row r="7287" spans="11:11">
      <c r="K7287" s="373">
        <v>0.37171386689920216</v>
      </c>
    </row>
    <row r="7288" spans="11:11">
      <c r="K7288" s="373">
        <v>-6.2065840816084572E-2</v>
      </c>
    </row>
    <row r="7289" spans="11:11">
      <c r="K7289" s="373">
        <v>0.35751146941996481</v>
      </c>
    </row>
    <row r="7290" spans="11:11">
      <c r="K7290" s="373">
        <v>0.18408743974123243</v>
      </c>
    </row>
    <row r="7291" spans="11:11">
      <c r="K7291" s="373">
        <v>0.36791774815746714</v>
      </c>
    </row>
    <row r="7292" spans="11:11">
      <c r="K7292" s="373">
        <v>0.24610116386425074</v>
      </c>
    </row>
    <row r="7293" spans="11:11">
      <c r="K7293" s="373">
        <v>-8.6721029577512265E-2</v>
      </c>
    </row>
    <row r="7294" spans="11:11">
      <c r="K7294" s="373">
        <v>9.9598769125577302E-2</v>
      </c>
    </row>
    <row r="7295" spans="11:11">
      <c r="K7295" s="373">
        <v>0.37180595414471163</v>
      </c>
    </row>
    <row r="7296" spans="11:11">
      <c r="K7296" s="373">
        <v>0.52917324701538138</v>
      </c>
    </row>
    <row r="7297" spans="11:11">
      <c r="K7297" s="373">
        <v>0.1422683110938312</v>
      </c>
    </row>
    <row r="7298" spans="11:11">
      <c r="K7298" s="373">
        <v>8.4416033847317884E-2</v>
      </c>
    </row>
    <row r="7299" spans="11:11">
      <c r="K7299" s="373">
        <v>0.36749083953423889</v>
      </c>
    </row>
    <row r="7300" spans="11:11">
      <c r="K7300" s="373">
        <v>0.27393172930194698</v>
      </c>
    </row>
    <row r="7301" spans="11:11">
      <c r="K7301" s="373">
        <v>0.39237032955914475</v>
      </c>
    </row>
    <row r="7302" spans="11:11">
      <c r="K7302" s="373">
        <v>-3.9275576181267424E-2</v>
      </c>
    </row>
    <row r="7303" spans="11:11">
      <c r="K7303" s="373">
        <v>0.47129804394868402</v>
      </c>
    </row>
    <row r="7304" spans="11:11">
      <c r="K7304" s="373">
        <v>0.28118123625735869</v>
      </c>
    </row>
    <row r="7305" spans="11:11">
      <c r="K7305" s="373">
        <v>0.24485159172848414</v>
      </c>
    </row>
    <row r="7306" spans="11:11">
      <c r="K7306" s="373">
        <v>0.2872062345831663</v>
      </c>
    </row>
    <row r="7307" spans="11:11">
      <c r="K7307" s="373">
        <v>0.33238168923671552</v>
      </c>
    </row>
    <row r="7308" spans="11:11">
      <c r="K7308" s="373">
        <v>0.16926115437056688</v>
      </c>
    </row>
    <row r="7309" spans="11:11">
      <c r="K7309" s="373">
        <v>5.2791701738126751E-2</v>
      </c>
    </row>
    <row r="7310" spans="11:11">
      <c r="K7310" s="373">
        <v>0.37047393288974306</v>
      </c>
    </row>
    <row r="7311" spans="11:11">
      <c r="K7311" s="373">
        <v>0.12087307799802405</v>
      </c>
    </row>
    <row r="7312" spans="11:11">
      <c r="K7312" s="373">
        <v>0.29851269756640608</v>
      </c>
    </row>
    <row r="7313" spans="11:11">
      <c r="K7313" s="373">
        <v>0.43738060826533132</v>
      </c>
    </row>
    <row r="7314" spans="11:11">
      <c r="K7314" s="373">
        <v>-2.3392164482314293E-2</v>
      </c>
    </row>
    <row r="7315" spans="11:11">
      <c r="K7315" s="373">
        <v>0.22170718901009701</v>
      </c>
    </row>
    <row r="7316" spans="11:11">
      <c r="K7316" s="373">
        <v>0.20072161428568069</v>
      </c>
    </row>
    <row r="7317" spans="11:11">
      <c r="K7317" s="373">
        <v>0.11184973677935872</v>
      </c>
    </row>
    <row r="7318" spans="11:11">
      <c r="K7318" s="373">
        <v>0.30160260104188596</v>
      </c>
    </row>
    <row r="7319" spans="11:11">
      <c r="K7319" s="373">
        <v>0.3344125075143396</v>
      </c>
    </row>
    <row r="7320" spans="11:11">
      <c r="K7320" s="373">
        <v>0.34963674604655637</v>
      </c>
    </row>
    <row r="7321" spans="11:11">
      <c r="K7321" s="373">
        <v>0.44544492873920571</v>
      </c>
    </row>
    <row r="7322" spans="11:11">
      <c r="K7322" s="373">
        <v>0.57239325757092496</v>
      </c>
    </row>
    <row r="7323" spans="11:11">
      <c r="K7323" s="373">
        <v>0.36605921206855219</v>
      </c>
    </row>
    <row r="7324" spans="11:11">
      <c r="K7324" s="373">
        <v>0.34052496064193116</v>
      </c>
    </row>
    <row r="7325" spans="11:11">
      <c r="K7325" s="373">
        <v>0.1361790850503406</v>
      </c>
    </row>
    <row r="7326" spans="11:11">
      <c r="K7326" s="373">
        <v>0.38700514585172252</v>
      </c>
    </row>
    <row r="7327" spans="11:11">
      <c r="K7327" s="373">
        <v>5.1473318236388677E-2</v>
      </c>
    </row>
    <row r="7328" spans="11:11">
      <c r="K7328" s="373">
        <v>0.16743611249130708</v>
      </c>
    </row>
    <row r="7329" spans="11:11">
      <c r="K7329" s="373">
        <v>0.21728657813405028</v>
      </c>
    </row>
    <row r="7330" spans="11:11">
      <c r="K7330" s="373">
        <v>0.37085161577183512</v>
      </c>
    </row>
    <row r="7331" spans="11:11">
      <c r="K7331" s="373">
        <v>0.56080965760347579</v>
      </c>
    </row>
    <row r="7332" spans="11:11">
      <c r="K7332" s="373">
        <v>0.1713566165638154</v>
      </c>
    </row>
    <row r="7333" spans="11:11">
      <c r="K7333" s="373">
        <v>0.30817480748255965</v>
      </c>
    </row>
    <row r="7334" spans="11:11">
      <c r="K7334" s="373">
        <v>-4.8407213872425636E-4</v>
      </c>
    </row>
    <row r="7335" spans="11:11">
      <c r="K7335" s="373">
        <v>0.11644766517963379</v>
      </c>
    </row>
    <row r="7336" spans="11:11">
      <c r="K7336" s="373">
        <v>0.16925395272943389</v>
      </c>
    </row>
    <row r="7337" spans="11:11">
      <c r="K7337" s="373">
        <v>0.20679129151684883</v>
      </c>
    </row>
    <row r="7338" spans="11:11">
      <c r="K7338" s="373">
        <v>0.12205189124094473</v>
      </c>
    </row>
    <row r="7339" spans="11:11">
      <c r="K7339" s="373">
        <v>4.6507164623224684E-2</v>
      </c>
    </row>
    <row r="7340" spans="11:11">
      <c r="K7340" s="373">
        <v>0.4515651018118052</v>
      </c>
    </row>
    <row r="7341" spans="11:11">
      <c r="K7341" s="373">
        <v>0.41054831730213759</v>
      </c>
    </row>
    <row r="7342" spans="11:11">
      <c r="K7342" s="373">
        <v>0.32777755185052548</v>
      </c>
    </row>
    <row r="7343" spans="11:11">
      <c r="K7343" s="373">
        <v>0.3133292889406567</v>
      </c>
    </row>
    <row r="7344" spans="11:11">
      <c r="K7344" s="373">
        <v>0.41228782592550739</v>
      </c>
    </row>
    <row r="7345" spans="11:11">
      <c r="K7345" s="373">
        <v>0.34464704771602128</v>
      </c>
    </row>
    <row r="7346" spans="11:11">
      <c r="K7346" s="373">
        <v>0.41520368839382527</v>
      </c>
    </row>
    <row r="7347" spans="11:11">
      <c r="K7347" s="373">
        <v>0.49471762039278633</v>
      </c>
    </row>
    <row r="7348" spans="11:11">
      <c r="K7348" s="373">
        <v>0.33640217094488745</v>
      </c>
    </row>
    <row r="7349" spans="11:11">
      <c r="K7349" s="373">
        <v>-3.2458843608091592E-2</v>
      </c>
    </row>
    <row r="7350" spans="11:11">
      <c r="K7350" s="373">
        <v>0.22774016303346412</v>
      </c>
    </row>
    <row r="7351" spans="11:11">
      <c r="K7351" s="373">
        <v>0.31524887567979332</v>
      </c>
    </row>
    <row r="7352" spans="11:11">
      <c r="K7352" s="373">
        <v>0.3486683316744188</v>
      </c>
    </row>
    <row r="7353" spans="11:11">
      <c r="K7353" s="373">
        <v>0.30061239592954991</v>
      </c>
    </row>
    <row r="7354" spans="11:11">
      <c r="K7354" s="373">
        <v>5.0905538364193204E-2</v>
      </c>
    </row>
    <row r="7355" spans="11:11">
      <c r="K7355" s="373">
        <v>0.21033651383746621</v>
      </c>
    </row>
    <row r="7356" spans="11:11">
      <c r="K7356" s="373">
        <v>0.36907929551531793</v>
      </c>
    </row>
    <row r="7357" spans="11:11">
      <c r="K7357" s="373">
        <v>0.35606501887042041</v>
      </c>
    </row>
    <row r="7358" spans="11:11">
      <c r="K7358" s="373">
        <v>0.31704928839031465</v>
      </c>
    </row>
    <row r="7359" spans="11:11">
      <c r="K7359" s="373">
        <v>0.50003009796398046</v>
      </c>
    </row>
    <row r="7360" spans="11:11">
      <c r="K7360" s="373">
        <v>0.35375116849912502</v>
      </c>
    </row>
    <row r="7361" spans="11:11">
      <c r="K7361" s="373">
        <v>0.43828948736610096</v>
      </c>
    </row>
    <row r="7362" spans="11:11">
      <c r="K7362" s="373">
        <v>0.42584359590241361</v>
      </c>
    </row>
    <row r="7363" spans="11:11">
      <c r="K7363" s="373">
        <v>0.20087008908118831</v>
      </c>
    </row>
    <row r="7364" spans="11:11">
      <c r="K7364" s="373">
        <v>0.26413867801562252</v>
      </c>
    </row>
    <row r="7365" spans="11:11">
      <c r="K7365" s="373">
        <v>0.3138800714974268</v>
      </c>
    </row>
    <row r="7366" spans="11:11">
      <c r="K7366" s="373">
        <v>0.28594018745313465</v>
      </c>
    </row>
    <row r="7367" spans="11:11">
      <c r="K7367" s="373">
        <v>0.35145148074190513</v>
      </c>
    </row>
    <row r="7368" spans="11:11">
      <c r="K7368" s="373">
        <v>-3.1605313925207934E-2</v>
      </c>
    </row>
    <row r="7369" spans="11:11">
      <c r="K7369" s="373">
        <v>-9.4568520141463996E-2</v>
      </c>
    </row>
    <row r="7370" spans="11:11">
      <c r="K7370" s="373">
        <v>-3.6771708605297548E-2</v>
      </c>
    </row>
    <row r="7371" spans="11:11">
      <c r="K7371" s="373">
        <v>0.37891574238024162</v>
      </c>
    </row>
    <row r="7372" spans="11:11">
      <c r="K7372" s="373">
        <v>-2.3439172280885545E-2</v>
      </c>
    </row>
    <row r="7373" spans="11:11">
      <c r="K7373" s="373">
        <v>2.6152362364437742E-3</v>
      </c>
    </row>
    <row r="7374" spans="11:11">
      <c r="K7374" s="373">
        <v>0.26956636613137519</v>
      </c>
    </row>
    <row r="7375" spans="11:11">
      <c r="K7375" s="373">
        <v>0.57658957159316393</v>
      </c>
    </row>
    <row r="7376" spans="11:11">
      <c r="K7376" s="373">
        <v>0.24509955905302117</v>
      </c>
    </row>
    <row r="7377" spans="11:11">
      <c r="K7377" s="373">
        <v>0.40768874348680706</v>
      </c>
    </row>
    <row r="7378" spans="11:11">
      <c r="K7378" s="373">
        <v>0.3174535701623642</v>
      </c>
    </row>
    <row r="7379" spans="11:11">
      <c r="K7379" s="373">
        <v>4.3587708098735245E-2</v>
      </c>
    </row>
    <row r="7380" spans="11:11">
      <c r="K7380" s="373">
        <v>0.33970959656068644</v>
      </c>
    </row>
    <row r="7381" spans="11:11">
      <c r="K7381" s="373">
        <v>0.20167332172153474</v>
      </c>
    </row>
    <row r="7382" spans="11:11">
      <c r="K7382" s="373">
        <v>0.66441316812799633</v>
      </c>
    </row>
    <row r="7383" spans="11:11">
      <c r="K7383" s="373">
        <v>0.13687460554494013</v>
      </c>
    </row>
    <row r="7384" spans="11:11">
      <c r="K7384" s="373">
        <v>0.24955534024527326</v>
      </c>
    </row>
    <row r="7385" spans="11:11">
      <c r="K7385" s="373">
        <v>5.4196619013038294E-2</v>
      </c>
    </row>
    <row r="7386" spans="11:11">
      <c r="K7386" s="373">
        <v>8.2457920927954342E-2</v>
      </c>
    </row>
    <row r="7387" spans="11:11">
      <c r="K7387" s="373">
        <v>-0.12656494330577273</v>
      </c>
    </row>
    <row r="7388" spans="11:11">
      <c r="K7388" s="373">
        <v>0.18484677382475612</v>
      </c>
    </row>
    <row r="7389" spans="11:11">
      <c r="K7389" s="373">
        <v>0.39374923641164927</v>
      </c>
    </row>
    <row r="7390" spans="11:11">
      <c r="K7390" s="373">
        <v>0.34891382645971847</v>
      </c>
    </row>
    <row r="7391" spans="11:11">
      <c r="K7391" s="373">
        <v>0.32420598562105307</v>
      </c>
    </row>
    <row r="7392" spans="11:11">
      <c r="K7392" s="373">
        <v>0.17362359792043702</v>
      </c>
    </row>
    <row r="7393" spans="11:11">
      <c r="K7393" s="373">
        <v>0.15604609900930844</v>
      </c>
    </row>
    <row r="7394" spans="11:11">
      <c r="K7394" s="373">
        <v>0.58050711417458101</v>
      </c>
    </row>
    <row r="7395" spans="11:11">
      <c r="K7395" s="373">
        <v>0.58452033490542932</v>
      </c>
    </row>
    <row r="7396" spans="11:11">
      <c r="K7396" s="373">
        <v>3.5961913647339916E-3</v>
      </c>
    </row>
    <row r="7397" spans="11:11">
      <c r="K7397" s="373">
        <v>0.39984380862941404</v>
      </c>
    </row>
    <row r="7398" spans="11:11">
      <c r="K7398" s="373">
        <v>-0.11825902434405233</v>
      </c>
    </row>
    <row r="7399" spans="11:11">
      <c r="K7399" s="373">
        <v>3.1937515528575267E-2</v>
      </c>
    </row>
    <row r="7400" spans="11:11">
      <c r="K7400" s="373">
        <v>1.2872245752972855E-3</v>
      </c>
    </row>
    <row r="7401" spans="11:11">
      <c r="K7401" s="373">
        <v>0.31933676373541564</v>
      </c>
    </row>
    <row r="7402" spans="11:11">
      <c r="K7402" s="373">
        <v>-4.0025770195644683E-2</v>
      </c>
    </row>
    <row r="7403" spans="11:11">
      <c r="K7403" s="373">
        <v>0.14006652482245063</v>
      </c>
    </row>
    <row r="7404" spans="11:11">
      <c r="K7404" s="373">
        <v>0.20813581382445068</v>
      </c>
    </row>
    <row r="7405" spans="11:11">
      <c r="K7405" s="373">
        <v>-8.4865517790488898E-4</v>
      </c>
    </row>
    <row r="7406" spans="11:11">
      <c r="K7406" s="373">
        <v>0.32629450651195335</v>
      </c>
    </row>
    <row r="7407" spans="11:11">
      <c r="K7407" s="373">
        <v>0.18520428669286049</v>
      </c>
    </row>
    <row r="7408" spans="11:11">
      <c r="K7408" s="373">
        <v>0.21862758032611285</v>
      </c>
    </row>
    <row r="7409" spans="11:11">
      <c r="K7409" s="373">
        <v>9.0275746809515889E-2</v>
      </c>
    </row>
    <row r="7410" spans="11:11">
      <c r="K7410" s="373">
        <v>0.5088122186421784</v>
      </c>
    </row>
    <row r="7411" spans="11:11">
      <c r="K7411" s="373">
        <v>0.23096324477451979</v>
      </c>
    </row>
    <row r="7412" spans="11:11">
      <c r="K7412" s="373">
        <v>0.16894433859779023</v>
      </c>
    </row>
    <row r="7413" spans="11:11">
      <c r="K7413" s="373">
        <v>0.12784624339735995</v>
      </c>
    </row>
    <row r="7414" spans="11:11">
      <c r="K7414" s="373">
        <v>0.47258739439068886</v>
      </c>
    </row>
    <row r="7415" spans="11:11">
      <c r="K7415" s="373">
        <v>-0.32421072439112864</v>
      </c>
    </row>
    <row r="7416" spans="11:11">
      <c r="K7416" s="373">
        <v>0.21403197413219632</v>
      </c>
    </row>
    <row r="7417" spans="11:11">
      <c r="K7417" s="373">
        <v>0.16502783699044632</v>
      </c>
    </row>
    <row r="7418" spans="11:11">
      <c r="K7418" s="373">
        <v>0.35501209177018911</v>
      </c>
    </row>
    <row r="7419" spans="11:11">
      <c r="K7419" s="373">
        <v>0.31008590051602636</v>
      </c>
    </row>
    <row r="7420" spans="11:11">
      <c r="K7420" s="373">
        <v>0.32540517945821423</v>
      </c>
    </row>
    <row r="7421" spans="11:11">
      <c r="K7421" s="373">
        <v>0.35822960047084185</v>
      </c>
    </row>
    <row r="7422" spans="11:11">
      <c r="K7422" s="373">
        <v>0.5488191977300001</v>
      </c>
    </row>
    <row r="7423" spans="11:11">
      <c r="K7423" s="373">
        <v>0.19369385685618101</v>
      </c>
    </row>
    <row r="7424" spans="11:11">
      <c r="K7424" s="373">
        <v>-0.14192930386755054</v>
      </c>
    </row>
    <row r="7425" spans="11:11">
      <c r="K7425" s="373">
        <v>0.55163115039144928</v>
      </c>
    </row>
    <row r="7426" spans="11:11">
      <c r="K7426" s="373">
        <v>0.26314982138647802</v>
      </c>
    </row>
    <row r="7427" spans="11:11">
      <c r="K7427" s="373">
        <v>0.34316691395213206</v>
      </c>
    </row>
    <row r="7428" spans="11:11">
      <c r="K7428" s="373">
        <v>0.35994325886047229</v>
      </c>
    </row>
    <row r="7429" spans="11:11">
      <c r="K7429" s="373">
        <v>0.33634034767176391</v>
      </c>
    </row>
    <row r="7430" spans="11:11">
      <c r="K7430" s="373">
        <v>0.20947560766238293</v>
      </c>
    </row>
    <row r="7431" spans="11:11">
      <c r="K7431" s="373">
        <v>-6.9412384764183321E-2</v>
      </c>
    </row>
    <row r="7432" spans="11:11">
      <c r="K7432" s="373">
        <v>4.4077621958049873E-2</v>
      </c>
    </row>
    <row r="7433" spans="11:11">
      <c r="K7433" s="373">
        <v>0.43763101223839374</v>
      </c>
    </row>
    <row r="7434" spans="11:11">
      <c r="K7434" s="373">
        <v>0.42200558025331025</v>
      </c>
    </row>
    <row r="7435" spans="11:11">
      <c r="K7435" s="373">
        <v>0.50054303086834229</v>
      </c>
    </row>
    <row r="7436" spans="11:11">
      <c r="K7436" s="373">
        <v>0.48828267460951058</v>
      </c>
    </row>
    <row r="7437" spans="11:11">
      <c r="K7437" s="373">
        <v>0.54228523904371295</v>
      </c>
    </row>
    <row r="7438" spans="11:11">
      <c r="K7438" s="373">
        <v>0.15633556916423896</v>
      </c>
    </row>
    <row r="7439" spans="11:11">
      <c r="K7439" s="373">
        <v>0.44959936885528551</v>
      </c>
    </row>
    <row r="7440" spans="11:11">
      <c r="K7440" s="373">
        <v>-3.7313936255258362E-2</v>
      </c>
    </row>
    <row r="7441" spans="11:11">
      <c r="K7441" s="373">
        <v>0.57133162941626603</v>
      </c>
    </row>
    <row r="7442" spans="11:11">
      <c r="K7442" s="373">
        <v>0.20193270453016376</v>
      </c>
    </row>
    <row r="7443" spans="11:11">
      <c r="K7443" s="373">
        <v>0.48333396366010795</v>
      </c>
    </row>
    <row r="7444" spans="11:11">
      <c r="K7444" s="373">
        <v>0.10518489311470591</v>
      </c>
    </row>
    <row r="7445" spans="11:11">
      <c r="K7445" s="373">
        <v>0.11206954932887125</v>
      </c>
    </row>
    <row r="7446" spans="11:11">
      <c r="K7446" s="373">
        <v>0.15809976991950947</v>
      </c>
    </row>
    <row r="7447" spans="11:11">
      <c r="K7447" s="373">
        <v>0.2818006538056359</v>
      </c>
    </row>
    <row r="7448" spans="11:11">
      <c r="K7448" s="373">
        <v>0.35904565292533541</v>
      </c>
    </row>
    <row r="7449" spans="11:11">
      <c r="K7449" s="373">
        <v>0.37305980837859476</v>
      </c>
    </row>
    <row r="7450" spans="11:11">
      <c r="K7450" s="373">
        <v>-0.10079038438100407</v>
      </c>
    </row>
    <row r="7451" spans="11:11">
      <c r="K7451" s="373">
        <v>0.4001040658649011</v>
      </c>
    </row>
    <row r="7452" spans="11:11">
      <c r="K7452" s="373">
        <v>-2.6608304259698623E-2</v>
      </c>
    </row>
    <row r="7453" spans="11:11">
      <c r="K7453" s="373">
        <v>0.20363449210849427</v>
      </c>
    </row>
    <row r="7454" spans="11:11">
      <c r="K7454" s="373">
        <v>0.4035252173847077</v>
      </c>
    </row>
    <row r="7455" spans="11:11">
      <c r="K7455" s="373">
        <v>0.15561391746722064</v>
      </c>
    </row>
    <row r="7456" spans="11:11">
      <c r="K7456" s="373">
        <v>0.16778747432168717</v>
      </c>
    </row>
    <row r="7457" spans="11:11">
      <c r="K7457" s="373">
        <v>0.20172363674226745</v>
      </c>
    </row>
    <row r="7458" spans="11:11">
      <c r="K7458" s="373">
        <v>0.32089275157970309</v>
      </c>
    </row>
    <row r="7459" spans="11:11">
      <c r="K7459" s="373">
        <v>0.20103490332642049</v>
      </c>
    </row>
    <row r="7460" spans="11:11">
      <c r="K7460" s="373">
        <v>0.20789213840876486</v>
      </c>
    </row>
    <row r="7461" spans="11:11">
      <c r="K7461" s="373">
        <v>0.70941705349067496</v>
      </c>
    </row>
    <row r="7462" spans="11:11">
      <c r="K7462" s="373">
        <v>0.34024806526651319</v>
      </c>
    </row>
    <row r="7463" spans="11:11">
      <c r="K7463" s="373">
        <v>0.12460555090098424</v>
      </c>
    </row>
    <row r="7464" spans="11:11">
      <c r="K7464" s="373">
        <v>0.28624812348400308</v>
      </c>
    </row>
    <row r="7465" spans="11:11">
      <c r="K7465" s="373">
        <v>0.5245459440093061</v>
      </c>
    </row>
    <row r="7466" spans="11:11">
      <c r="K7466" s="373">
        <v>0.50513597927767129</v>
      </c>
    </row>
    <row r="7467" spans="11:11">
      <c r="K7467" s="373">
        <v>0.31331832600960441</v>
      </c>
    </row>
    <row r="7468" spans="11:11">
      <c r="K7468" s="373">
        <v>2.0022770347007279E-2</v>
      </c>
    </row>
    <row r="7469" spans="11:11">
      <c r="K7469" s="373">
        <v>0.22834056520184021</v>
      </c>
    </row>
    <row r="7470" spans="11:11">
      <c r="K7470" s="373">
        <v>-1.0033278689364766E-2</v>
      </c>
    </row>
    <row r="7471" spans="11:11">
      <c r="K7471" s="373">
        <v>0.67765017801086858</v>
      </c>
    </row>
    <row r="7472" spans="11:11">
      <c r="K7472" s="373">
        <v>0.26942768366681857</v>
      </c>
    </row>
    <row r="7473" spans="11:11">
      <c r="K7473" s="373">
        <v>-0.14034143341369854</v>
      </c>
    </row>
    <row r="7474" spans="11:11">
      <c r="K7474" s="373">
        <v>0.3033968158636311</v>
      </c>
    </row>
    <row r="7475" spans="11:11">
      <c r="K7475" s="373">
        <v>8.5687950371211796E-2</v>
      </c>
    </row>
    <row r="7476" spans="11:11">
      <c r="K7476" s="373">
        <v>0.51224905504478824</v>
      </c>
    </row>
    <row r="7477" spans="11:11">
      <c r="K7477" s="373">
        <v>0.19927976169985695</v>
      </c>
    </row>
    <row r="7478" spans="11:11">
      <c r="K7478" s="373">
        <v>0.17227653061453863</v>
      </c>
    </row>
    <row r="7479" spans="11:11">
      <c r="K7479" s="373">
        <v>0.31324135045283175</v>
      </c>
    </row>
    <row r="7480" spans="11:11">
      <c r="K7480" s="373">
        <v>0.46022447880181194</v>
      </c>
    </row>
    <row r="7481" spans="11:11">
      <c r="K7481" s="373">
        <v>0.19347002021040316</v>
      </c>
    </row>
    <row r="7482" spans="11:11">
      <c r="K7482" s="373">
        <v>6.7144546025679874E-2</v>
      </c>
    </row>
    <row r="7483" spans="11:11">
      <c r="K7483" s="373">
        <v>-0.12429021378983707</v>
      </c>
    </row>
    <row r="7484" spans="11:11">
      <c r="K7484" s="373">
        <v>0.43687835453411572</v>
      </c>
    </row>
    <row r="7485" spans="11:11">
      <c r="K7485" s="373">
        <v>4.0161331027545044E-2</v>
      </c>
    </row>
    <row r="7486" spans="11:11">
      <c r="K7486" s="373">
        <v>0.1468520847952639</v>
      </c>
    </row>
    <row r="7487" spans="11:11">
      <c r="K7487" s="373">
        <v>6.4562158776496625E-2</v>
      </c>
    </row>
    <row r="7488" spans="11:11">
      <c r="K7488" s="373">
        <v>6.1796954424074846E-2</v>
      </c>
    </row>
    <row r="7489" spans="11:11">
      <c r="K7489" s="373">
        <v>0.30955599012085688</v>
      </c>
    </row>
    <row r="7490" spans="11:11">
      <c r="K7490" s="373">
        <v>0.18954191342737503</v>
      </c>
    </row>
    <row r="7491" spans="11:11">
      <c r="K7491" s="373">
        <v>5.8036341881421594E-2</v>
      </c>
    </row>
    <row r="7492" spans="11:11">
      <c r="K7492" s="373">
        <v>4.0712306281879718E-2</v>
      </c>
    </row>
    <row r="7493" spans="11:11">
      <c r="K7493" s="373">
        <v>0.32650310272428285</v>
      </c>
    </row>
    <row r="7494" spans="11:11">
      <c r="K7494" s="373">
        <v>-0.29334033234019241</v>
      </c>
    </row>
    <row r="7495" spans="11:11">
      <c r="K7495" s="373">
        <v>0.23801598447316552</v>
      </c>
    </row>
    <row r="7496" spans="11:11">
      <c r="K7496" s="373">
        <v>0.51297318104194023</v>
      </c>
    </row>
    <row r="7497" spans="11:11">
      <c r="K7497" s="373">
        <v>0.11934509777717817</v>
      </c>
    </row>
    <row r="7498" spans="11:11">
      <c r="K7498" s="373">
        <v>0.55980758701404665</v>
      </c>
    </row>
    <row r="7499" spans="11:11">
      <c r="K7499" s="373">
        <v>0.16464024508264319</v>
      </c>
    </row>
    <row r="7500" spans="11:11">
      <c r="K7500" s="373">
        <v>0.67546232200423639</v>
      </c>
    </row>
    <row r="7501" spans="11:11">
      <c r="K7501" s="373">
        <v>0.18481043014927612</v>
      </c>
    </row>
    <row r="7502" spans="11:11">
      <c r="K7502" s="373">
        <v>0.22558381493116642</v>
      </c>
    </row>
    <row r="7503" spans="11:11">
      <c r="K7503" s="373">
        <v>0.14514952937471537</v>
      </c>
    </row>
    <row r="7504" spans="11:11">
      <c r="K7504" s="373">
        <v>4.2999871900844422E-2</v>
      </c>
    </row>
    <row r="7505" spans="11:11">
      <c r="K7505" s="373">
        <v>0.1281900899562276</v>
      </c>
    </row>
    <row r="7506" spans="11:11">
      <c r="K7506" s="373">
        <v>-4.9506831027771314E-2</v>
      </c>
    </row>
    <row r="7507" spans="11:11">
      <c r="K7507" s="373">
        <v>-4.5756375523082649E-2</v>
      </c>
    </row>
    <row r="7508" spans="11:11">
      <c r="K7508" s="373">
        <v>0.24913631622091703</v>
      </c>
    </row>
    <row r="7509" spans="11:11">
      <c r="K7509" s="373">
        <v>0.1182771286583999</v>
      </c>
    </row>
    <row r="7510" spans="11:11">
      <c r="K7510" s="373">
        <v>4.7552558661428046E-2</v>
      </c>
    </row>
    <row r="7511" spans="11:11">
      <c r="K7511" s="373">
        <v>0.46575051256849598</v>
      </c>
    </row>
    <row r="7512" spans="11:11">
      <c r="K7512" s="373">
        <v>0.47775473939912794</v>
      </c>
    </row>
    <row r="7513" spans="11:11">
      <c r="K7513" s="373">
        <v>2.8837011017001313E-2</v>
      </c>
    </row>
    <row r="7514" spans="11:11">
      <c r="K7514" s="373">
        <v>0.29026612782699401</v>
      </c>
    </row>
    <row r="7515" spans="11:11">
      <c r="K7515" s="373">
        <v>0.43622040491058311</v>
      </c>
    </row>
    <row r="7516" spans="11:11">
      <c r="K7516" s="373">
        <v>-8.675902457661866E-2</v>
      </c>
    </row>
    <row r="7517" spans="11:11">
      <c r="K7517" s="373">
        <v>0.39164064323829928</v>
      </c>
    </row>
    <row r="7518" spans="11:11">
      <c r="K7518" s="373">
        <v>-2.636705750051449E-2</v>
      </c>
    </row>
    <row r="7519" spans="11:11">
      <c r="K7519" s="373">
        <v>0.34781911510211083</v>
      </c>
    </row>
    <row r="7520" spans="11:11">
      <c r="K7520" s="373">
        <v>5.1110573240851664E-2</v>
      </c>
    </row>
    <row r="7521" spans="11:11">
      <c r="K7521" s="373">
        <v>-0.13387911754376247</v>
      </c>
    </row>
    <row r="7522" spans="11:11">
      <c r="K7522" s="373">
        <v>8.9669774443862593E-2</v>
      </c>
    </row>
    <row r="7523" spans="11:11">
      <c r="K7523" s="373">
        <v>0.63615406721106882</v>
      </c>
    </row>
    <row r="7524" spans="11:11">
      <c r="K7524" s="373">
        <v>0.17047621378343436</v>
      </c>
    </row>
    <row r="7525" spans="11:11">
      <c r="K7525" s="373">
        <v>0.59198564046267332</v>
      </c>
    </row>
    <row r="7526" spans="11:11">
      <c r="K7526" s="373">
        <v>0.20530928078916322</v>
      </c>
    </row>
    <row r="7527" spans="11:11">
      <c r="K7527" s="373">
        <v>0.11874522441377033</v>
      </c>
    </row>
    <row r="7528" spans="11:11">
      <c r="K7528" s="373">
        <v>0.54980019534720004</v>
      </c>
    </row>
    <row r="7529" spans="11:11">
      <c r="K7529" s="373">
        <v>0.5621617957954248</v>
      </c>
    </row>
    <row r="7530" spans="11:11">
      <c r="K7530" s="373">
        <v>3.9391927422911754E-2</v>
      </c>
    </row>
    <row r="7531" spans="11:11">
      <c r="K7531" s="373">
        <v>-9.1207724042131066E-2</v>
      </c>
    </row>
    <row r="7532" spans="11:11">
      <c r="K7532" s="373">
        <v>0.58907490128745565</v>
      </c>
    </row>
    <row r="7533" spans="11:11">
      <c r="K7533" s="373">
        <v>-0.11602164549981109</v>
      </c>
    </row>
    <row r="7534" spans="11:11">
      <c r="K7534" s="373">
        <v>0.35364720726038423</v>
      </c>
    </row>
    <row r="7535" spans="11:11">
      <c r="K7535" s="373">
        <v>6.1445922502779249E-2</v>
      </c>
    </row>
    <row r="7536" spans="11:11">
      <c r="K7536" s="373">
        <v>0.22394423105260142</v>
      </c>
    </row>
    <row r="7537" spans="11:11">
      <c r="K7537" s="373">
        <v>0.26527874709414845</v>
      </c>
    </row>
    <row r="7538" spans="11:11">
      <c r="K7538" s="373">
        <v>0.12805817087582638</v>
      </c>
    </row>
    <row r="7539" spans="11:11">
      <c r="K7539" s="373">
        <v>0.20289351104357567</v>
      </c>
    </row>
    <row r="7540" spans="11:11">
      <c r="K7540" s="373">
        <v>0.13712316207656361</v>
      </c>
    </row>
    <row r="7541" spans="11:11">
      <c r="K7541" s="373">
        <v>0.37063815215413154</v>
      </c>
    </row>
    <row r="7542" spans="11:11">
      <c r="K7542" s="373">
        <v>0.17636951714789739</v>
      </c>
    </row>
    <row r="7543" spans="11:11">
      <c r="K7543" s="373">
        <v>-0.1966415633509333</v>
      </c>
    </row>
    <row r="7544" spans="11:11">
      <c r="K7544" s="373">
        <v>0.60274093801433715</v>
      </c>
    </row>
    <row r="7545" spans="11:11">
      <c r="K7545" s="373">
        <v>0.32368708342695562</v>
      </c>
    </row>
    <row r="7546" spans="11:11">
      <c r="K7546" s="373">
        <v>0.44490103621534804</v>
      </c>
    </row>
    <row r="7547" spans="11:11">
      <c r="K7547" s="373">
        <v>0.1544169916818865</v>
      </c>
    </row>
    <row r="7548" spans="11:11">
      <c r="K7548" s="373">
        <v>0.38412884387241331</v>
      </c>
    </row>
    <row r="7549" spans="11:11">
      <c r="K7549" s="373">
        <v>-0.23097547201262081</v>
      </c>
    </row>
    <row r="7550" spans="11:11">
      <c r="K7550" s="373">
        <v>0.15070520728801196</v>
      </c>
    </row>
    <row r="7551" spans="11:11">
      <c r="K7551" s="373">
        <v>0.24056544355281151</v>
      </c>
    </row>
    <row r="7552" spans="11:11">
      <c r="K7552" s="373">
        <v>0.35492544055175079</v>
      </c>
    </row>
    <row r="7553" spans="11:11">
      <c r="K7553" s="373">
        <v>0.65394601160355048</v>
      </c>
    </row>
    <row r="7554" spans="11:11">
      <c r="K7554" s="373">
        <v>6.8901052156113973E-3</v>
      </c>
    </row>
    <row r="7555" spans="11:11">
      <c r="K7555" s="373">
        <v>0.12005552463606284</v>
      </c>
    </row>
    <row r="7556" spans="11:11">
      <c r="K7556" s="373">
        <v>0.27795635476438529</v>
      </c>
    </row>
    <row r="7557" spans="11:11">
      <c r="K7557" s="373">
        <v>0.24720699337892249</v>
      </c>
    </row>
    <row r="7558" spans="11:11">
      <c r="K7558" s="373">
        <v>0.37968400081767961</v>
      </c>
    </row>
    <row r="7559" spans="11:11">
      <c r="K7559" s="373">
        <v>0.11359030862265729</v>
      </c>
    </row>
    <row r="7560" spans="11:11">
      <c r="K7560" s="373">
        <v>9.9244883276596862E-3</v>
      </c>
    </row>
    <row r="7561" spans="11:11">
      <c r="K7561" s="373">
        <v>0.13538524040841393</v>
      </c>
    </row>
    <row r="7562" spans="11:11">
      <c r="K7562" s="373">
        <v>0.45110932204971999</v>
      </c>
    </row>
    <row r="7563" spans="11:11">
      <c r="K7563" s="373">
        <v>0.31607015103848535</v>
      </c>
    </row>
    <row r="7564" spans="11:11">
      <c r="K7564" s="373">
        <v>0.25861761950419004</v>
      </c>
    </row>
    <row r="7565" spans="11:11">
      <c r="K7565" s="373">
        <v>0.2194174680517238</v>
      </c>
    </row>
    <row r="7566" spans="11:11">
      <c r="K7566" s="373">
        <v>-0.11229668340166898</v>
      </c>
    </row>
    <row r="7567" spans="11:11">
      <c r="K7567" s="373">
        <v>8.7699607205474095E-2</v>
      </c>
    </row>
    <row r="7568" spans="11:11">
      <c r="K7568" s="373">
        <v>0.29785850745020759</v>
      </c>
    </row>
    <row r="7569" spans="11:11">
      <c r="K7569" s="373">
        <v>0.36378535484480623</v>
      </c>
    </row>
    <row r="7570" spans="11:11">
      <c r="K7570" s="373">
        <v>0.50958877610233055</v>
      </c>
    </row>
    <row r="7571" spans="11:11">
      <c r="K7571" s="373">
        <v>0.19430499303614268</v>
      </c>
    </row>
    <row r="7572" spans="11:11">
      <c r="K7572" s="373">
        <v>0.27865627774257984</v>
      </c>
    </row>
    <row r="7573" spans="11:11">
      <c r="K7573" s="373">
        <v>-0.26129362070936935</v>
      </c>
    </row>
    <row r="7574" spans="11:11">
      <c r="K7574" s="373">
        <v>0.52899856679175361</v>
      </c>
    </row>
    <row r="7575" spans="11:11">
      <c r="K7575" s="373">
        <v>0.11820809128481247</v>
      </c>
    </row>
    <row r="7576" spans="11:11">
      <c r="K7576" s="373">
        <v>0.48453793144324941</v>
      </c>
    </row>
    <row r="7577" spans="11:11">
      <c r="K7577" s="373">
        <v>0.47618270672738472</v>
      </c>
    </row>
    <row r="7578" spans="11:11">
      <c r="K7578" s="373">
        <v>0.29483739868572556</v>
      </c>
    </row>
    <row r="7579" spans="11:11">
      <c r="K7579" s="373">
        <v>2.0641078402002133E-2</v>
      </c>
    </row>
    <row r="7580" spans="11:11">
      <c r="K7580" s="373">
        <v>-0.21934658173562405</v>
      </c>
    </row>
    <row r="7581" spans="11:11">
      <c r="K7581" s="373">
        <v>0.14248682351330455</v>
      </c>
    </row>
    <row r="7582" spans="11:11">
      <c r="K7582" s="373">
        <v>0.27144544965177642</v>
      </c>
    </row>
    <row r="7583" spans="11:11">
      <c r="K7583" s="373">
        <v>4.1823552565496414E-3</v>
      </c>
    </row>
    <row r="7584" spans="11:11">
      <c r="K7584" s="373">
        <v>0.13216327636237923</v>
      </c>
    </row>
    <row r="7585" spans="11:11">
      <c r="K7585" s="373">
        <v>9.7641447902866219E-2</v>
      </c>
    </row>
    <row r="7586" spans="11:11">
      <c r="K7586" s="373">
        <v>0.37397089975304199</v>
      </c>
    </row>
    <row r="7587" spans="11:11">
      <c r="K7587" s="373">
        <v>8.5694257327122436E-2</v>
      </c>
    </row>
    <row r="7588" spans="11:11">
      <c r="K7588" s="373">
        <v>0.46704743225341372</v>
      </c>
    </row>
    <row r="7589" spans="11:11">
      <c r="K7589" s="373">
        <v>3.9959654107097897E-3</v>
      </c>
    </row>
    <row r="7590" spans="11:11">
      <c r="K7590" s="373">
        <v>0.11377817495880915</v>
      </c>
    </row>
    <row r="7591" spans="11:11">
      <c r="K7591" s="373">
        <v>0.13094309161533313</v>
      </c>
    </row>
    <row r="7592" spans="11:11">
      <c r="K7592" s="373">
        <v>0.10524836901558898</v>
      </c>
    </row>
    <row r="7593" spans="11:11">
      <c r="K7593" s="373">
        <v>0.54734556333373896</v>
      </c>
    </row>
    <row r="7594" spans="11:11">
      <c r="K7594" s="373">
        <v>0.41008072145477925</v>
      </c>
    </row>
    <row r="7595" spans="11:11">
      <c r="K7595" s="373">
        <v>3.4844712259610278E-2</v>
      </c>
    </row>
    <row r="7596" spans="11:11">
      <c r="K7596" s="373">
        <v>0.52592552698282535</v>
      </c>
    </row>
    <row r="7597" spans="11:11">
      <c r="K7597" s="373">
        <v>0.71847084554416374</v>
      </c>
    </row>
    <row r="7598" spans="11:11">
      <c r="K7598" s="373">
        <v>0.11441525887676196</v>
      </c>
    </row>
    <row r="7599" spans="11:11">
      <c r="K7599" s="373">
        <v>-1.5619693922297451E-4</v>
      </c>
    </row>
    <row r="7600" spans="11:11">
      <c r="K7600" s="373">
        <v>0.54171086167961291</v>
      </c>
    </row>
    <row r="7601" spans="11:11">
      <c r="K7601" s="373">
        <v>0.27568095831816963</v>
      </c>
    </row>
    <row r="7602" spans="11:11">
      <c r="K7602" s="373">
        <v>0.46384027030471597</v>
      </c>
    </row>
    <row r="7603" spans="11:11">
      <c r="K7603" s="373">
        <v>-2.9348866207019708E-2</v>
      </c>
    </row>
    <row r="7604" spans="11:11">
      <c r="K7604" s="373">
        <v>0.51005858344636934</v>
      </c>
    </row>
    <row r="7605" spans="11:11">
      <c r="K7605" s="373">
        <v>0.30072745175842197</v>
      </c>
    </row>
    <row r="7606" spans="11:11">
      <c r="K7606" s="373">
        <v>0.13315388070743106</v>
      </c>
    </row>
    <row r="7607" spans="11:11">
      <c r="K7607" s="373">
        <v>5.0435312518343878E-2</v>
      </c>
    </row>
    <row r="7608" spans="11:11">
      <c r="K7608" s="373">
        <v>0.67661222338042215</v>
      </c>
    </row>
    <row r="7609" spans="11:11">
      <c r="K7609" s="373">
        <v>0.20274234019251769</v>
      </c>
    </row>
    <row r="7610" spans="11:11">
      <c r="K7610" s="373">
        <v>0.18700417625880328</v>
      </c>
    </row>
    <row r="7611" spans="11:11">
      <c r="K7611" s="373">
        <v>0.14886960701067986</v>
      </c>
    </row>
    <row r="7612" spans="11:11">
      <c r="K7612" s="373">
        <v>0.198230841807717</v>
      </c>
    </row>
    <row r="7613" spans="11:11">
      <c r="K7613" s="373">
        <v>0.38102987867151095</v>
      </c>
    </row>
    <row r="7614" spans="11:11">
      <c r="K7614" s="373">
        <v>0.42700856128541709</v>
      </c>
    </row>
    <row r="7615" spans="11:11">
      <c r="K7615" s="373">
        <v>0.38399545048879435</v>
      </c>
    </row>
    <row r="7616" spans="11:11">
      <c r="K7616" s="373">
        <v>0.35171739875350161</v>
      </c>
    </row>
    <row r="7617" spans="11:11">
      <c r="K7617" s="373">
        <v>-5.407582973865066E-2</v>
      </c>
    </row>
    <row r="7618" spans="11:11">
      <c r="K7618" s="373">
        <v>0.23011538816753752</v>
      </c>
    </row>
    <row r="7619" spans="11:11">
      <c r="K7619" s="373">
        <v>0.28904908874978741</v>
      </c>
    </row>
    <row r="7620" spans="11:11">
      <c r="K7620" s="373">
        <v>0.38433917334254519</v>
      </c>
    </row>
    <row r="7621" spans="11:11">
      <c r="K7621" s="373">
        <v>0.22964753069795019</v>
      </c>
    </row>
    <row r="7622" spans="11:11">
      <c r="K7622" s="373">
        <v>0.26191648553695357</v>
      </c>
    </row>
    <row r="7623" spans="11:11">
      <c r="K7623" s="373">
        <v>0.22035989736960504</v>
      </c>
    </row>
    <row r="7624" spans="11:11">
      <c r="K7624" s="373">
        <v>0.22734526954447754</v>
      </c>
    </row>
    <row r="7625" spans="11:11">
      <c r="K7625" s="373">
        <v>0.28105218205044014</v>
      </c>
    </row>
    <row r="7626" spans="11:11">
      <c r="K7626" s="373">
        <v>-0.15587377689627147</v>
      </c>
    </row>
    <row r="7627" spans="11:11">
      <c r="K7627" s="373">
        <v>0.26101628896893825</v>
      </c>
    </row>
    <row r="7628" spans="11:11">
      <c r="K7628" s="373">
        <v>0.37598976416700869</v>
      </c>
    </row>
    <row r="7629" spans="11:11">
      <c r="K7629" s="373">
        <v>-0.14722445236380188</v>
      </c>
    </row>
    <row r="7630" spans="11:11">
      <c r="K7630" s="373">
        <v>-6.8404140873472574E-2</v>
      </c>
    </row>
    <row r="7631" spans="11:11">
      <c r="K7631" s="373">
        <v>0.25668711538946054</v>
      </c>
    </row>
    <row r="7632" spans="11:11">
      <c r="K7632" s="373">
        <v>0.32819322170390453</v>
      </c>
    </row>
    <row r="7633" spans="11:11">
      <c r="K7633" s="373">
        <v>-7.3191224087041706E-2</v>
      </c>
    </row>
    <row r="7634" spans="11:11">
      <c r="K7634" s="373">
        <v>0.33264115001063566</v>
      </c>
    </row>
    <row r="7635" spans="11:11">
      <c r="K7635" s="373">
        <v>0.24650514467847051</v>
      </c>
    </row>
    <row r="7636" spans="11:11">
      <c r="K7636" s="373">
        <v>0.51025118469092701</v>
      </c>
    </row>
    <row r="7637" spans="11:11">
      <c r="K7637" s="373">
        <v>0.44077558608469936</v>
      </c>
    </row>
    <row r="7638" spans="11:11">
      <c r="K7638" s="373">
        <v>0.26372183853340947</v>
      </c>
    </row>
    <row r="7639" spans="11:11">
      <c r="K7639" s="373">
        <v>0.26358735935278421</v>
      </c>
    </row>
    <row r="7640" spans="11:11">
      <c r="K7640" s="373">
        <v>9.1891150318462733E-2</v>
      </c>
    </row>
    <row r="7641" spans="11:11">
      <c r="K7641" s="373">
        <v>0.14468888939539859</v>
      </c>
    </row>
    <row r="7642" spans="11:11">
      <c r="K7642" s="373">
        <v>0.10616110355636743</v>
      </c>
    </row>
    <row r="7643" spans="11:11">
      <c r="K7643" s="373">
        <v>0.68798286438575285</v>
      </c>
    </row>
    <row r="7644" spans="11:11">
      <c r="K7644" s="373">
        <v>-3.007620078538964E-2</v>
      </c>
    </row>
    <row r="7645" spans="11:11">
      <c r="K7645" s="373">
        <v>0.15081578609529123</v>
      </c>
    </row>
    <row r="7646" spans="11:11">
      <c r="K7646" s="373">
        <v>0.64220508722722625</v>
      </c>
    </row>
    <row r="7647" spans="11:11">
      <c r="K7647" s="373">
        <v>0.18110112550702628</v>
      </c>
    </row>
    <row r="7648" spans="11:11">
      <c r="K7648" s="373">
        <v>0.44067911033824636</v>
      </c>
    </row>
    <row r="7649" spans="11:11">
      <c r="K7649" s="373">
        <v>-3.2588029236930605E-2</v>
      </c>
    </row>
    <row r="7650" spans="11:11">
      <c r="K7650" s="373">
        <v>0.11969005237653163</v>
      </c>
    </row>
    <row r="7651" spans="11:11">
      <c r="K7651" s="373">
        <v>-0.17441044475141321</v>
      </c>
    </row>
    <row r="7652" spans="11:11">
      <c r="K7652" s="373">
        <v>-8.6714248245245429E-4</v>
      </c>
    </row>
    <row r="7653" spans="11:11">
      <c r="K7653" s="373">
        <v>0.44784392044879895</v>
      </c>
    </row>
    <row r="7654" spans="11:11">
      <c r="K7654" s="373">
        <v>0.22793958043842788</v>
      </c>
    </row>
    <row r="7655" spans="11:11">
      <c r="K7655" s="373">
        <v>0.40928058081230989</v>
      </c>
    </row>
    <row r="7656" spans="11:11">
      <c r="K7656" s="373">
        <v>-1.3265817212338993E-3</v>
      </c>
    </row>
    <row r="7657" spans="11:11">
      <c r="K7657" s="373">
        <v>0.20646653324094077</v>
      </c>
    </row>
    <row r="7658" spans="11:11">
      <c r="K7658" s="373">
        <v>0.32195127610998941</v>
      </c>
    </row>
    <row r="7659" spans="11:11">
      <c r="K7659" s="373">
        <v>0.37282348564869627</v>
      </c>
    </row>
    <row r="7660" spans="11:11">
      <c r="K7660" s="373">
        <v>9.688149891138309E-2</v>
      </c>
    </row>
    <row r="7661" spans="11:11">
      <c r="K7661" s="373">
        <v>0.34131991927122307</v>
      </c>
    </row>
    <row r="7662" spans="11:11">
      <c r="K7662" s="373">
        <v>-0.17671826482516328</v>
      </c>
    </row>
    <row r="7663" spans="11:11">
      <c r="K7663" s="373">
        <v>0.60670098990194865</v>
      </c>
    </row>
    <row r="7664" spans="11:11">
      <c r="K7664" s="373">
        <v>0.12350511708525791</v>
      </c>
    </row>
    <row r="7665" spans="11:11">
      <c r="K7665" s="373">
        <v>0.33048112956156084</v>
      </c>
    </row>
    <row r="7666" spans="11:11">
      <c r="K7666" s="373">
        <v>0.34678601065676018</v>
      </c>
    </row>
    <row r="7667" spans="11:11">
      <c r="K7667" s="373">
        <v>0.41469641337119745</v>
      </c>
    </row>
    <row r="7668" spans="11:11">
      <c r="K7668" s="373">
        <v>0.24697449798529703</v>
      </c>
    </row>
    <row r="7669" spans="11:11">
      <c r="K7669" s="373">
        <v>0.42182966087289619</v>
      </c>
    </row>
    <row r="7670" spans="11:11">
      <c r="K7670" s="373">
        <v>0.4209987643276567</v>
      </c>
    </row>
    <row r="7671" spans="11:11">
      <c r="K7671" s="373">
        <v>0.24170560512050332</v>
      </c>
    </row>
    <row r="7672" spans="11:11">
      <c r="K7672" s="373">
        <v>0.12415439776131931</v>
      </c>
    </row>
    <row r="7673" spans="11:11">
      <c r="K7673" s="373">
        <v>0.39776719342164557</v>
      </c>
    </row>
    <row r="7674" spans="11:11">
      <c r="K7674" s="373">
        <v>7.3944301831526671E-2</v>
      </c>
    </row>
    <row r="7675" spans="11:11">
      <c r="K7675" s="373">
        <v>0.19434653435722549</v>
      </c>
    </row>
    <row r="7676" spans="11:11">
      <c r="K7676" s="373">
        <v>6.2565352008047137E-2</v>
      </c>
    </row>
    <row r="7677" spans="11:11">
      <c r="K7677" s="373">
        <v>0.1270106549634773</v>
      </c>
    </row>
    <row r="7678" spans="11:11">
      <c r="K7678" s="373">
        <v>0.25029588938577851</v>
      </c>
    </row>
    <row r="7679" spans="11:11">
      <c r="K7679" s="373">
        <v>0.32260345962859605</v>
      </c>
    </row>
    <row r="7680" spans="11:11">
      <c r="K7680" s="373">
        <v>0.44587673805769357</v>
      </c>
    </row>
    <row r="7681" spans="11:11">
      <c r="K7681" s="373">
        <v>0.24200874270839745</v>
      </c>
    </row>
    <row r="7682" spans="11:11">
      <c r="K7682" s="373">
        <v>0.43607216234203339</v>
      </c>
    </row>
    <row r="7683" spans="11:11">
      <c r="K7683" s="373">
        <v>-3.8062607649705149E-2</v>
      </c>
    </row>
    <row r="7684" spans="11:11">
      <c r="K7684" s="373">
        <v>0.11173078865224229</v>
      </c>
    </row>
    <row r="7685" spans="11:11">
      <c r="K7685" s="373">
        <v>0.17838703524907129</v>
      </c>
    </row>
    <row r="7686" spans="11:11">
      <c r="K7686" s="373">
        <v>0.19045023311500109</v>
      </c>
    </row>
    <row r="7687" spans="11:11">
      <c r="K7687" s="373">
        <v>0.34627630852039171</v>
      </c>
    </row>
    <row r="7688" spans="11:11">
      <c r="K7688" s="373">
        <v>-8.3693437712320962E-2</v>
      </c>
    </row>
    <row r="7689" spans="11:11">
      <c r="K7689" s="373">
        <v>-6.9036581208751002E-2</v>
      </c>
    </row>
    <row r="7690" spans="11:11">
      <c r="K7690" s="373">
        <v>0.10426441323142344</v>
      </c>
    </row>
    <row r="7691" spans="11:11">
      <c r="K7691" s="373">
        <v>0.31056267664426485</v>
      </c>
    </row>
    <row r="7692" spans="11:11">
      <c r="K7692" s="373">
        <v>0.101393461008501</v>
      </c>
    </row>
    <row r="7693" spans="11:11">
      <c r="K7693" s="373">
        <v>0.17768426038259366</v>
      </c>
    </row>
    <row r="7694" spans="11:11">
      <c r="K7694" s="373">
        <v>5.5646751369990755E-2</v>
      </c>
    </row>
    <row r="7695" spans="11:11">
      <c r="K7695" s="373">
        <v>0.34395038522782495</v>
      </c>
    </row>
    <row r="7696" spans="11:11">
      <c r="K7696" s="373">
        <v>0.13436762367980659</v>
      </c>
    </row>
    <row r="7697" spans="11:11">
      <c r="K7697" s="373">
        <v>0.24749835102418527</v>
      </c>
    </row>
    <row r="7698" spans="11:11">
      <c r="K7698" s="373">
        <v>0.3589577047866801</v>
      </c>
    </row>
    <row r="7699" spans="11:11">
      <c r="K7699" s="373">
        <v>0.18755565761615811</v>
      </c>
    </row>
    <row r="7700" spans="11:11">
      <c r="K7700" s="373">
        <v>0.27396658938864737</v>
      </c>
    </row>
    <row r="7701" spans="11:11">
      <c r="K7701" s="373">
        <v>2.9527177061937415E-2</v>
      </c>
    </row>
    <row r="7702" spans="11:11">
      <c r="K7702" s="373">
        <v>0.34433414450879707</v>
      </c>
    </row>
    <row r="7703" spans="11:11">
      <c r="K7703" s="373">
        <v>0.52586014160909844</v>
      </c>
    </row>
    <row r="7704" spans="11:11">
      <c r="K7704" s="373">
        <v>0.18445538453158949</v>
      </c>
    </row>
    <row r="7705" spans="11:11">
      <c r="K7705" s="373">
        <v>0.56230712742982858</v>
      </c>
    </row>
    <row r="7706" spans="11:11">
      <c r="K7706" s="373">
        <v>0.14591150777999684</v>
      </c>
    </row>
    <row r="7707" spans="11:11">
      <c r="K7707" s="373">
        <v>-2.6474717992570396E-2</v>
      </c>
    </row>
    <row r="7708" spans="11:11">
      <c r="K7708" s="373">
        <v>-0.12748361548079012</v>
      </c>
    </row>
    <row r="7709" spans="11:11">
      <c r="K7709" s="373">
        <v>0.43809122573416137</v>
      </c>
    </row>
    <row r="7710" spans="11:11">
      <c r="K7710" s="373">
        <v>-0.177684533302508</v>
      </c>
    </row>
    <row r="7711" spans="11:11">
      <c r="K7711" s="373">
        <v>0.17918323292987259</v>
      </c>
    </row>
    <row r="7712" spans="11:11">
      <c r="K7712" s="373">
        <v>0.44202995962888192</v>
      </c>
    </row>
    <row r="7713" spans="11:11">
      <c r="K7713" s="373">
        <v>-0.13389496520294197</v>
      </c>
    </row>
    <row r="7714" spans="11:11">
      <c r="K7714" s="373">
        <v>0.50918535357055195</v>
      </c>
    </row>
    <row r="7715" spans="11:11">
      <c r="K7715" s="373">
        <v>0.36105818016214508</v>
      </c>
    </row>
    <row r="7716" spans="11:11">
      <c r="K7716" s="373">
        <v>-6.151923982032026E-2</v>
      </c>
    </row>
    <row r="7717" spans="11:11">
      <c r="K7717" s="373">
        <v>0.11923027361887595</v>
      </c>
    </row>
    <row r="7718" spans="11:11">
      <c r="K7718" s="373">
        <v>0.3933409030181827</v>
      </c>
    </row>
    <row r="7719" spans="11:11">
      <c r="K7719" s="373">
        <v>0.3389276607659959</v>
      </c>
    </row>
    <row r="7720" spans="11:11">
      <c r="K7720" s="373">
        <v>-1.0605951522630108E-2</v>
      </c>
    </row>
    <row r="7721" spans="11:11">
      <c r="K7721" s="373">
        <v>0.22227394743135442</v>
      </c>
    </row>
    <row r="7722" spans="11:11">
      <c r="K7722" s="373">
        <v>0.18224489297435409</v>
      </c>
    </row>
    <row r="7723" spans="11:11">
      <c r="K7723" s="373">
        <v>0.38907134838858726</v>
      </c>
    </row>
    <row r="7724" spans="11:11">
      <c r="K7724" s="373">
        <v>0.46596827154735521</v>
      </c>
    </row>
    <row r="7725" spans="11:11">
      <c r="K7725" s="373">
        <v>0.14352739458877295</v>
      </c>
    </row>
    <row r="7726" spans="11:11">
      <c r="K7726" s="373">
        <v>8.5453501164335144E-2</v>
      </c>
    </row>
    <row r="7727" spans="11:11">
      <c r="K7727" s="373">
        <v>0.13535430641470181</v>
      </c>
    </row>
    <row r="7728" spans="11:11">
      <c r="K7728" s="373">
        <v>0.49311742401035419</v>
      </c>
    </row>
    <row r="7729" spans="11:11">
      <c r="K7729" s="373">
        <v>0.28680823535064115</v>
      </c>
    </row>
    <row r="7730" spans="11:11">
      <c r="K7730" s="373">
        <v>2.7987633227570585E-2</v>
      </c>
    </row>
    <row r="7731" spans="11:11">
      <c r="K7731" s="373">
        <v>4.4754092996358796E-2</v>
      </c>
    </row>
    <row r="7732" spans="11:11">
      <c r="K7732" s="373">
        <v>-0.17545782556611889</v>
      </c>
    </row>
    <row r="7733" spans="11:11">
      <c r="K7733" s="373">
        <v>0.39740150803575469</v>
      </c>
    </row>
    <row r="7734" spans="11:11">
      <c r="K7734" s="373">
        <v>0.30558733309353836</v>
      </c>
    </row>
    <row r="7735" spans="11:11">
      <c r="K7735" s="373">
        <v>0.29467214574197098</v>
      </c>
    </row>
    <row r="7736" spans="11:11">
      <c r="K7736" s="373">
        <v>0.21072693910026374</v>
      </c>
    </row>
    <row r="7737" spans="11:11">
      <c r="K7737" s="373">
        <v>0.28895116174529978</v>
      </c>
    </row>
    <row r="7738" spans="11:11">
      <c r="K7738" s="373">
        <v>0.48116422134978709</v>
      </c>
    </row>
    <row r="7739" spans="11:11">
      <c r="K7739" s="373">
        <v>-9.1515079126475163E-3</v>
      </c>
    </row>
    <row r="7740" spans="11:11">
      <c r="K7740" s="373">
        <v>3.7695128844240422E-2</v>
      </c>
    </row>
    <row r="7741" spans="11:11">
      <c r="K7741" s="373">
        <v>4.7865999841996798E-2</v>
      </c>
    </row>
    <row r="7742" spans="11:11">
      <c r="K7742" s="373">
        <v>0.305270543606323</v>
      </c>
    </row>
    <row r="7743" spans="11:11">
      <c r="K7743" s="373">
        <v>0.27764613400530047</v>
      </c>
    </row>
    <row r="7744" spans="11:11">
      <c r="K7744" s="373">
        <v>0.28927651643286567</v>
      </c>
    </row>
    <row r="7745" spans="11:11">
      <c r="K7745" s="373">
        <v>0.30564324299281553</v>
      </c>
    </row>
    <row r="7746" spans="11:11">
      <c r="K7746" s="373">
        <v>0.18274522966368711</v>
      </c>
    </row>
    <row r="7747" spans="11:11">
      <c r="K7747" s="373">
        <v>0.14202372944346342</v>
      </c>
    </row>
    <row r="7748" spans="11:11">
      <c r="K7748" s="373">
        <v>0.32816987093641203</v>
      </c>
    </row>
    <row r="7749" spans="11:11">
      <c r="K7749" s="373">
        <v>0.26294440886845005</v>
      </c>
    </row>
    <row r="7750" spans="11:11">
      <c r="K7750" s="373">
        <v>0.27011268116032205</v>
      </c>
    </row>
    <row r="7751" spans="11:11">
      <c r="K7751" s="373">
        <v>0.29837953326211708</v>
      </c>
    </row>
    <row r="7752" spans="11:11">
      <c r="K7752" s="373">
        <v>-0.29190793096590517</v>
      </c>
    </row>
    <row r="7753" spans="11:11">
      <c r="K7753" s="373">
        <v>0.41830124633127985</v>
      </c>
    </row>
    <row r="7754" spans="11:11">
      <c r="K7754" s="373">
        <v>6.8339569541380873E-2</v>
      </c>
    </row>
    <row r="7755" spans="11:11">
      <c r="K7755" s="373">
        <v>0.48522306078352928</v>
      </c>
    </row>
    <row r="7756" spans="11:11">
      <c r="K7756" s="373">
        <v>0.26463050794638465</v>
      </c>
    </row>
    <row r="7757" spans="11:11">
      <c r="K7757" s="373">
        <v>0.18289880588026008</v>
      </c>
    </row>
    <row r="7758" spans="11:11">
      <c r="K7758" s="373">
        <v>0.46391919425896355</v>
      </c>
    </row>
    <row r="7759" spans="11:11">
      <c r="K7759" s="373">
        <v>0.22326216679593935</v>
      </c>
    </row>
    <row r="7760" spans="11:11">
      <c r="K7760" s="373">
        <v>0.46789323239492786</v>
      </c>
    </row>
    <row r="7761" spans="11:11">
      <c r="K7761" s="373">
        <v>0.4667351071459811</v>
      </c>
    </row>
    <row r="7762" spans="11:11">
      <c r="K7762" s="373">
        <v>0.53172513638931029</v>
      </c>
    </row>
    <row r="7763" spans="11:11">
      <c r="K7763" s="373">
        <v>-5.6590091037105217E-2</v>
      </c>
    </row>
    <row r="7764" spans="11:11">
      <c r="K7764" s="373">
        <v>0.62685995733533462</v>
      </c>
    </row>
    <row r="7765" spans="11:11">
      <c r="K7765" s="373">
        <v>3.2059538394508591E-2</v>
      </c>
    </row>
    <row r="7766" spans="11:11">
      <c r="K7766" s="373">
        <v>0.41041753705656348</v>
      </c>
    </row>
    <row r="7767" spans="11:11">
      <c r="K7767" s="373">
        <v>0.32958199359822271</v>
      </c>
    </row>
    <row r="7768" spans="11:11">
      <c r="K7768" s="373">
        <v>0.66081766192485758</v>
      </c>
    </row>
    <row r="7769" spans="11:11">
      <c r="K7769" s="373">
        <v>0.18940360301040338</v>
      </c>
    </row>
    <row r="7770" spans="11:11">
      <c r="K7770" s="373">
        <v>-7.3226723816898875E-2</v>
      </c>
    </row>
    <row r="7771" spans="11:11">
      <c r="K7771" s="373">
        <v>0.43367236619020733</v>
      </c>
    </row>
    <row r="7772" spans="11:11">
      <c r="K7772" s="373">
        <v>0.2102088243944098</v>
      </c>
    </row>
    <row r="7773" spans="11:11">
      <c r="K7773" s="373">
        <v>0.29542467672694883</v>
      </c>
    </row>
    <row r="7774" spans="11:11">
      <c r="K7774" s="373">
        <v>-0.18890759503896493</v>
      </c>
    </row>
    <row r="7775" spans="11:11">
      <c r="K7775" s="373">
        <v>0.36334535810004054</v>
      </c>
    </row>
    <row r="7776" spans="11:11">
      <c r="K7776" s="373">
        <v>0.39506000662117713</v>
      </c>
    </row>
    <row r="7777" spans="11:11">
      <c r="K7777" s="373">
        <v>0.33367964817889573</v>
      </c>
    </row>
    <row r="7778" spans="11:11">
      <c r="K7778" s="373">
        <v>0.43679949825639719</v>
      </c>
    </row>
    <row r="7779" spans="11:11">
      <c r="K7779" s="373">
        <v>1.0234763635277311E-3</v>
      </c>
    </row>
    <row r="7780" spans="11:11">
      <c r="K7780" s="373">
        <v>0.50576149357632061</v>
      </c>
    </row>
    <row r="7781" spans="11:11">
      <c r="K7781" s="373">
        <v>0.49324763228607282</v>
      </c>
    </row>
    <row r="7782" spans="11:11">
      <c r="K7782" s="373">
        <v>5.9673397315261445E-2</v>
      </c>
    </row>
    <row r="7783" spans="11:11">
      <c r="K7783" s="373">
        <v>0.4865030300642863</v>
      </c>
    </row>
    <row r="7784" spans="11:11">
      <c r="K7784" s="373">
        <v>0.34124075489692407</v>
      </c>
    </row>
    <row r="7785" spans="11:11">
      <c r="K7785" s="373">
        <v>0.55574150462026584</v>
      </c>
    </row>
    <row r="7786" spans="11:11">
      <c r="K7786" s="373">
        <v>0.61075214901527741</v>
      </c>
    </row>
    <row r="7787" spans="11:11">
      <c r="K7787" s="373">
        <v>0.31736573344413332</v>
      </c>
    </row>
    <row r="7788" spans="11:11">
      <c r="K7788" s="373">
        <v>0.13978664713821898</v>
      </c>
    </row>
    <row r="7789" spans="11:11">
      <c r="K7789" s="373">
        <v>0.19554035115839574</v>
      </c>
    </row>
    <row r="7790" spans="11:11">
      <c r="K7790" s="373">
        <v>1.3849439469744373E-2</v>
      </c>
    </row>
    <row r="7791" spans="11:11">
      <c r="K7791" s="373">
        <v>0.41994773514556161</v>
      </c>
    </row>
    <row r="7792" spans="11:11">
      <c r="K7792" s="373">
        <v>0.51775592618926081</v>
      </c>
    </row>
    <row r="7793" spans="11:11">
      <c r="K7793" s="373">
        <v>0.57564187412896661</v>
      </c>
    </row>
    <row r="7794" spans="11:11">
      <c r="K7794" s="373">
        <v>0.3954164286407873</v>
      </c>
    </row>
    <row r="7795" spans="11:11">
      <c r="K7795" s="373">
        <v>0.26710789812307456</v>
      </c>
    </row>
    <row r="7796" spans="11:11">
      <c r="K7796" s="373">
        <v>0.58650046800348976</v>
      </c>
    </row>
    <row r="7797" spans="11:11">
      <c r="K7797" s="373">
        <v>0.24113102498015082</v>
      </c>
    </row>
    <row r="7798" spans="11:11">
      <c r="K7798" s="373">
        <v>0.20546738135665965</v>
      </c>
    </row>
    <row r="7799" spans="11:11">
      <c r="K7799" s="373">
        <v>0.3159499778784669</v>
      </c>
    </row>
    <row r="7800" spans="11:11">
      <c r="K7800" s="373">
        <v>0.28395953914278538</v>
      </c>
    </row>
    <row r="7801" spans="11:11">
      <c r="K7801" s="373">
        <v>0.23225750740802087</v>
      </c>
    </row>
    <row r="7802" spans="11:11">
      <c r="K7802" s="373">
        <v>0.35530766517358359</v>
      </c>
    </row>
    <row r="7803" spans="11:11">
      <c r="K7803" s="373">
        <v>0.22954803939763546</v>
      </c>
    </row>
    <row r="7804" spans="11:11">
      <c r="K7804" s="373">
        <v>0.29482755412821593</v>
      </c>
    </row>
    <row r="7805" spans="11:11">
      <c r="K7805" s="373">
        <v>0.60627988339163918</v>
      </c>
    </row>
    <row r="7806" spans="11:11">
      <c r="K7806" s="373">
        <v>5.5252801427033482E-2</v>
      </c>
    </row>
    <row r="7807" spans="11:11">
      <c r="K7807" s="373">
        <v>0.48735548292817787</v>
      </c>
    </row>
    <row r="7808" spans="11:11">
      <c r="K7808" s="373">
        <v>0.19174986215500622</v>
      </c>
    </row>
    <row r="7809" spans="11:11">
      <c r="K7809" s="373">
        <v>0.27653454753518836</v>
      </c>
    </row>
    <row r="7810" spans="11:11">
      <c r="K7810" s="373">
        <v>0.48389365841544052</v>
      </c>
    </row>
    <row r="7811" spans="11:11">
      <c r="K7811" s="373">
        <v>0.40394556125634473</v>
      </c>
    </row>
    <row r="7812" spans="11:11">
      <c r="K7812" s="373">
        <v>-7.714743349122255E-2</v>
      </c>
    </row>
    <row r="7813" spans="11:11">
      <c r="K7813" s="373">
        <v>0.38474596866994637</v>
      </c>
    </row>
    <row r="7814" spans="11:11">
      <c r="K7814" s="373">
        <v>0.27715445427284124</v>
      </c>
    </row>
    <row r="7815" spans="11:11">
      <c r="K7815" s="373">
        <v>0.14637881344463954</v>
      </c>
    </row>
    <row r="7816" spans="11:11">
      <c r="K7816" s="373">
        <v>0.13206074517077848</v>
      </c>
    </row>
    <row r="7817" spans="11:11">
      <c r="K7817" s="373">
        <v>0.20146496062587915</v>
      </c>
    </row>
    <row r="7818" spans="11:11">
      <c r="K7818" s="373">
        <v>0.23411004696543936</v>
      </c>
    </row>
    <row r="7819" spans="11:11">
      <c r="K7819" s="373">
        <v>0.22646695057428845</v>
      </c>
    </row>
    <row r="7820" spans="11:11">
      <c r="K7820" s="373">
        <v>5.0824674555961513E-2</v>
      </c>
    </row>
    <row r="7821" spans="11:11">
      <c r="K7821" s="373">
        <v>0.38916492117844759</v>
      </c>
    </row>
    <row r="7822" spans="11:11">
      <c r="K7822" s="373">
        <v>0.41356464439374863</v>
      </c>
    </row>
    <row r="7823" spans="11:11">
      <c r="K7823" s="373">
        <v>0.29783496070308235</v>
      </c>
    </row>
    <row r="7824" spans="11:11">
      <c r="K7824" s="373">
        <v>0.16737419681784327</v>
      </c>
    </row>
    <row r="7825" spans="11:11">
      <c r="K7825" s="373">
        <v>0.50566557849693172</v>
      </c>
    </row>
    <row r="7826" spans="11:11">
      <c r="K7826" s="373">
        <v>0.52662796579429849</v>
      </c>
    </row>
    <row r="7827" spans="11:11">
      <c r="K7827" s="373">
        <v>-3.1965098389367452E-2</v>
      </c>
    </row>
    <row r="7828" spans="11:11">
      <c r="K7828" s="373">
        <v>-2.0506119263688505E-2</v>
      </c>
    </row>
    <row r="7829" spans="11:11">
      <c r="K7829" s="373">
        <v>0.41480992632899394</v>
      </c>
    </row>
    <row r="7830" spans="11:11">
      <c r="K7830" s="373">
        <v>0.50400579450156147</v>
      </c>
    </row>
    <row r="7831" spans="11:11">
      <c r="K7831" s="373">
        <v>0.17891442739561891</v>
      </c>
    </row>
    <row r="7832" spans="11:11">
      <c r="K7832" s="373">
        <v>0.27667551511007038</v>
      </c>
    </row>
    <row r="7833" spans="11:11">
      <c r="K7833" s="373">
        <v>2.0336700308619227E-2</v>
      </c>
    </row>
    <row r="7834" spans="11:11">
      <c r="K7834" s="373">
        <v>0.1223384635025464</v>
      </c>
    </row>
    <row r="7835" spans="11:11">
      <c r="K7835" s="373">
        <v>0.31540791680102109</v>
      </c>
    </row>
    <row r="7836" spans="11:11">
      <c r="K7836" s="373">
        <v>0.15688119498548203</v>
      </c>
    </row>
    <row r="7837" spans="11:11">
      <c r="K7837" s="373">
        <v>0.39084449835539514</v>
      </c>
    </row>
    <row r="7838" spans="11:11">
      <c r="K7838" s="373">
        <v>-0.13223937260173213</v>
      </c>
    </row>
    <row r="7839" spans="11:11">
      <c r="K7839" s="373">
        <v>0.38121552111368495</v>
      </c>
    </row>
    <row r="7840" spans="11:11">
      <c r="K7840" s="373">
        <v>-8.8800478765491908E-2</v>
      </c>
    </row>
    <row r="7841" spans="11:11">
      <c r="K7841" s="373">
        <v>7.5472112278495596E-2</v>
      </c>
    </row>
    <row r="7842" spans="11:11">
      <c r="K7842" s="373">
        <v>-0.10861724424598274</v>
      </c>
    </row>
    <row r="7843" spans="11:11">
      <c r="K7843" s="373">
        <v>0.52579269896873271</v>
      </c>
    </row>
    <row r="7844" spans="11:11">
      <c r="K7844" s="373">
        <v>0.28754171687492369</v>
      </c>
    </row>
    <row r="7845" spans="11:11">
      <c r="K7845" s="373">
        <v>0.37022341012844429</v>
      </c>
    </row>
    <row r="7846" spans="11:11">
      <c r="K7846" s="373">
        <v>0.17991403065329625</v>
      </c>
    </row>
    <row r="7847" spans="11:11">
      <c r="K7847" s="373">
        <v>-9.4425333992231519E-2</v>
      </c>
    </row>
    <row r="7848" spans="11:11">
      <c r="K7848" s="373">
        <v>0.11666441927814453</v>
      </c>
    </row>
    <row r="7849" spans="11:11">
      <c r="K7849" s="373">
        <v>0.32321114576390997</v>
      </c>
    </row>
    <row r="7850" spans="11:11">
      <c r="K7850" s="373">
        <v>0.16954882566163665</v>
      </c>
    </row>
    <row r="7851" spans="11:11">
      <c r="K7851" s="373">
        <v>0.20024291821459173</v>
      </c>
    </row>
    <row r="7852" spans="11:11">
      <c r="K7852" s="373">
        <v>0.37711453174061194</v>
      </c>
    </row>
    <row r="7853" spans="11:11">
      <c r="K7853" s="373">
        <v>0.12207999650285206</v>
      </c>
    </row>
    <row r="7854" spans="11:11">
      <c r="K7854" s="373">
        <v>0.40577921423302743</v>
      </c>
    </row>
    <row r="7855" spans="11:11">
      <c r="K7855" s="373">
        <v>0.40430037034106703</v>
      </c>
    </row>
    <row r="7856" spans="11:11">
      <c r="K7856" s="373">
        <v>-0.17736669324622889</v>
      </c>
    </row>
    <row r="7857" spans="11:11">
      <c r="K7857" s="373">
        <v>0.51484767965206624</v>
      </c>
    </row>
    <row r="7858" spans="11:11">
      <c r="K7858" s="373">
        <v>0.32832157991518174</v>
      </c>
    </row>
    <row r="7859" spans="11:11">
      <c r="K7859" s="373">
        <v>9.150035743131224E-2</v>
      </c>
    </row>
    <row r="7860" spans="11:11">
      <c r="K7860" s="373">
        <v>-5.985610251714113E-2</v>
      </c>
    </row>
    <row r="7861" spans="11:11">
      <c r="K7861" s="373">
        <v>0.48833709499082989</v>
      </c>
    </row>
    <row r="7862" spans="11:11">
      <c r="K7862" s="373">
        <v>0.36833050092302866</v>
      </c>
    </row>
    <row r="7863" spans="11:11">
      <c r="K7863" s="373">
        <v>0.10745108903166445</v>
      </c>
    </row>
    <row r="7864" spans="11:11">
      <c r="K7864" s="373">
        <v>0.19845965109460528</v>
      </c>
    </row>
    <row r="7865" spans="11:11">
      <c r="K7865" s="373">
        <v>0.21564091163547761</v>
      </c>
    </row>
    <row r="7866" spans="11:11">
      <c r="K7866" s="373">
        <v>2.6321462657757477E-2</v>
      </c>
    </row>
    <row r="7867" spans="11:11">
      <c r="K7867" s="373">
        <v>0.1480669085539934</v>
      </c>
    </row>
    <row r="7868" spans="11:11">
      <c r="K7868" s="373">
        <v>8.0569978312593271E-2</v>
      </c>
    </row>
    <row r="7869" spans="11:11">
      <c r="K7869" s="373">
        <v>7.6700045621200141E-2</v>
      </c>
    </row>
    <row r="7870" spans="11:11">
      <c r="K7870" s="373">
        <v>0.37523261671792696</v>
      </c>
    </row>
    <row r="7871" spans="11:11">
      <c r="K7871" s="373">
        <v>0.72438888978818716</v>
      </c>
    </row>
    <row r="7872" spans="11:11">
      <c r="K7872" s="373">
        <v>0.16846460499385851</v>
      </c>
    </row>
    <row r="7873" spans="11:11">
      <c r="K7873" s="373">
        <v>0.32892024919391716</v>
      </c>
    </row>
    <row r="7874" spans="11:11">
      <c r="K7874" s="373">
        <v>-0.16944825100894922</v>
      </c>
    </row>
    <row r="7875" spans="11:11">
      <c r="K7875" s="373">
        <v>6.2113670801588805E-2</v>
      </c>
    </row>
    <row r="7876" spans="11:11">
      <c r="K7876" s="373">
        <v>0.1919475832722124</v>
      </c>
    </row>
    <row r="7877" spans="11:11">
      <c r="K7877" s="373">
        <v>0.34915069903270601</v>
      </c>
    </row>
    <row r="7878" spans="11:11">
      <c r="K7878" s="373">
        <v>9.8081669884647837E-2</v>
      </c>
    </row>
    <row r="7879" spans="11:11">
      <c r="K7879" s="373">
        <v>0.14955192804027884</v>
      </c>
    </row>
    <row r="7880" spans="11:11">
      <c r="K7880" s="373">
        <v>0.28264276846986114</v>
      </c>
    </row>
    <row r="7881" spans="11:11">
      <c r="K7881" s="373">
        <v>-2.8858389241641635E-2</v>
      </c>
    </row>
    <row r="7882" spans="11:11">
      <c r="K7882" s="373">
        <v>0.39145897256342876</v>
      </c>
    </row>
    <row r="7883" spans="11:11">
      <c r="K7883" s="373">
        <v>0.19809133022353698</v>
      </c>
    </row>
    <row r="7884" spans="11:11">
      <c r="K7884" s="373">
        <v>3.2734087738879536E-2</v>
      </c>
    </row>
    <row r="7885" spans="11:11">
      <c r="K7885" s="373">
        <v>0.42366705599644838</v>
      </c>
    </row>
    <row r="7886" spans="11:11">
      <c r="K7886" s="373">
        <v>0.4118572230079014</v>
      </c>
    </row>
    <row r="7887" spans="11:11">
      <c r="K7887" s="373">
        <v>0.46685627756457415</v>
      </c>
    </row>
    <row r="7888" spans="11:11">
      <c r="K7888" s="373">
        <v>0.57620134668496337</v>
      </c>
    </row>
    <row r="7889" spans="11:11">
      <c r="K7889" s="373">
        <v>-4.0394453198722813E-2</v>
      </c>
    </row>
    <row r="7890" spans="11:11">
      <c r="K7890" s="373">
        <v>0.31497338283682885</v>
      </c>
    </row>
    <row r="7891" spans="11:11">
      <c r="K7891" s="373">
        <v>0.10897618034132361</v>
      </c>
    </row>
    <row r="7892" spans="11:11">
      <c r="K7892" s="373">
        <v>-7.6201418635605034E-2</v>
      </c>
    </row>
    <row r="7893" spans="11:11">
      <c r="K7893" s="373">
        <v>0.18629274144657892</v>
      </c>
    </row>
    <row r="7894" spans="11:11">
      <c r="K7894" s="373">
        <v>3.7173969355417391E-3</v>
      </c>
    </row>
    <row r="7895" spans="11:11">
      <c r="K7895" s="373">
        <v>0.12935010852893769</v>
      </c>
    </row>
    <row r="7896" spans="11:11">
      <c r="K7896" s="373">
        <v>5.073638722929652E-2</v>
      </c>
    </row>
    <row r="7897" spans="11:11">
      <c r="K7897" s="373">
        <v>0.25008732669147204</v>
      </c>
    </row>
    <row r="7898" spans="11:11">
      <c r="K7898" s="373">
        <v>-0.11214803400461792</v>
      </c>
    </row>
    <row r="7899" spans="11:11">
      <c r="K7899" s="373">
        <v>-8.0100587530736234E-2</v>
      </c>
    </row>
    <row r="7900" spans="11:11">
      <c r="K7900" s="373">
        <v>0.50864634622576865</v>
      </c>
    </row>
    <row r="7901" spans="11:11">
      <c r="K7901" s="373">
        <v>3.0342180985068135E-2</v>
      </c>
    </row>
    <row r="7902" spans="11:11">
      <c r="K7902" s="373">
        <v>0.28788441944738485</v>
      </c>
    </row>
    <row r="7903" spans="11:11">
      <c r="K7903" s="373">
        <v>0.25960796249297458</v>
      </c>
    </row>
    <row r="7904" spans="11:11">
      <c r="K7904" s="373">
        <v>0.21620522319901059</v>
      </c>
    </row>
    <row r="7905" spans="11:11">
      <c r="K7905" s="373">
        <v>0.15438711101179381</v>
      </c>
    </row>
    <row r="7906" spans="11:11">
      <c r="K7906" s="373">
        <v>3.8709230128470828E-3</v>
      </c>
    </row>
    <row r="7907" spans="11:11">
      <c r="K7907" s="373">
        <v>0.67540961367498875</v>
      </c>
    </row>
    <row r="7908" spans="11:11">
      <c r="K7908" s="373">
        <v>0.31713219607727794</v>
      </c>
    </row>
    <row r="7909" spans="11:11">
      <c r="K7909" s="373">
        <v>0.18497295634484856</v>
      </c>
    </row>
    <row r="7910" spans="11:11">
      <c r="K7910" s="373">
        <v>0.26983736170384964</v>
      </c>
    </row>
    <row r="7911" spans="11:11">
      <c r="K7911" s="373">
        <v>0.23448972432044957</v>
      </c>
    </row>
    <row r="7912" spans="11:11">
      <c r="K7912" s="373">
        <v>0.1478965739509277</v>
      </c>
    </row>
    <row r="7913" spans="11:11">
      <c r="K7913" s="373">
        <v>0.48159033433078235</v>
      </c>
    </row>
    <row r="7914" spans="11:11">
      <c r="K7914" s="373">
        <v>0.44879342319357085</v>
      </c>
    </row>
    <row r="7915" spans="11:11">
      <c r="K7915" s="373">
        <v>-0.12041938763014859</v>
      </c>
    </row>
    <row r="7916" spans="11:11">
      <c r="K7916" s="373">
        <v>0.16260534374503877</v>
      </c>
    </row>
    <row r="7917" spans="11:11">
      <c r="K7917" s="373">
        <v>0.42197179156858433</v>
      </c>
    </row>
    <row r="7918" spans="11:11">
      <c r="K7918" s="373">
        <v>0.31429245454975385</v>
      </c>
    </row>
    <row r="7919" spans="11:11">
      <c r="K7919" s="373">
        <v>0.22610032859098506</v>
      </c>
    </row>
    <row r="7920" spans="11:11">
      <c r="K7920" s="373">
        <v>0.16786432659096495</v>
      </c>
    </row>
    <row r="7921" spans="11:11">
      <c r="K7921" s="373">
        <v>0.14203300630956184</v>
      </c>
    </row>
    <row r="7922" spans="11:11">
      <c r="K7922" s="373">
        <v>-0.17305003854462342</v>
      </c>
    </row>
    <row r="7923" spans="11:11">
      <c r="K7923" s="373">
        <v>0.54108980807867657</v>
      </c>
    </row>
    <row r="7924" spans="11:11">
      <c r="K7924" s="373">
        <v>0.14697008508191556</v>
      </c>
    </row>
    <row r="7925" spans="11:11">
      <c r="K7925" s="373">
        <v>0.18414752858553451</v>
      </c>
    </row>
    <row r="7926" spans="11:11">
      <c r="K7926" s="373">
        <v>0.19613679118362648</v>
      </c>
    </row>
    <row r="7927" spans="11:11">
      <c r="K7927" s="373">
        <v>0.21257554285895774</v>
      </c>
    </row>
    <row r="7928" spans="11:11">
      <c r="K7928" s="373">
        <v>-0.13407587494990381</v>
      </c>
    </row>
    <row r="7929" spans="11:11">
      <c r="K7929" s="373">
        <v>-9.2880047774628216E-2</v>
      </c>
    </row>
    <row r="7930" spans="11:11">
      <c r="K7930" s="373">
        <v>0.20911182907665471</v>
      </c>
    </row>
    <row r="7931" spans="11:11">
      <c r="K7931" s="373">
        <v>0.12857485427659965</v>
      </c>
    </row>
    <row r="7932" spans="11:11">
      <c r="K7932" s="373">
        <v>0.58127810847141714</v>
      </c>
    </row>
    <row r="7933" spans="11:11">
      <c r="K7933" s="373">
        <v>-4.8734883395255002E-3</v>
      </c>
    </row>
    <row r="7934" spans="11:11">
      <c r="K7934" s="373">
        <v>-8.6981239362035057E-3</v>
      </c>
    </row>
    <row r="7935" spans="11:11">
      <c r="K7935" s="373">
        <v>0.1927110650032906</v>
      </c>
    </row>
    <row r="7936" spans="11:11">
      <c r="K7936" s="373">
        <v>6.0346350230727097E-2</v>
      </c>
    </row>
    <row r="7937" spans="11:11">
      <c r="K7937" s="373">
        <v>-1.1420683869680426E-2</v>
      </c>
    </row>
    <row r="7938" spans="11:11">
      <c r="K7938" s="373">
        <v>0.45307435007217456</v>
      </c>
    </row>
    <row r="7939" spans="11:11">
      <c r="K7939" s="373">
        <v>0.39176616810502196</v>
      </c>
    </row>
    <row r="7940" spans="11:11">
      <c r="K7940" s="373">
        <v>0.31455242319752763</v>
      </c>
    </row>
    <row r="7941" spans="11:11">
      <c r="K7941" s="373">
        <v>0.44154522555556031</v>
      </c>
    </row>
    <row r="7942" spans="11:11">
      <c r="K7942" s="373">
        <v>-0.10844685803318255</v>
      </c>
    </row>
    <row r="7943" spans="11:11">
      <c r="K7943" s="373">
        <v>-9.5135615790037042E-2</v>
      </c>
    </row>
    <row r="7944" spans="11:11">
      <c r="K7944" s="373">
        <v>0.12598332476612994</v>
      </c>
    </row>
    <row r="7945" spans="11:11">
      <c r="K7945" s="373">
        <v>-0.10173244548731941</v>
      </c>
    </row>
    <row r="7946" spans="11:11">
      <c r="K7946" s="373">
        <v>0.52032164533064607</v>
      </c>
    </row>
    <row r="7947" spans="11:11">
      <c r="K7947" s="373">
        <v>8.5866533424558522E-2</v>
      </c>
    </row>
    <row r="7948" spans="11:11">
      <c r="K7948" s="373">
        <v>0.17832507039918855</v>
      </c>
    </row>
    <row r="7949" spans="11:11">
      <c r="K7949" s="373">
        <v>0.2304423767183601</v>
      </c>
    </row>
    <row r="7950" spans="11:11">
      <c r="K7950" s="373">
        <v>0.15526135741813119</v>
      </c>
    </row>
    <row r="7951" spans="11:11">
      <c r="K7951" s="373">
        <v>8.8283144472667496E-2</v>
      </c>
    </row>
    <row r="7952" spans="11:11">
      <c r="K7952" s="373">
        <v>0.33186719215928062</v>
      </c>
    </row>
    <row r="7953" spans="11:11">
      <c r="K7953" s="373">
        <v>0.42362643896439289</v>
      </c>
    </row>
    <row r="7954" spans="11:11">
      <c r="K7954" s="373">
        <v>0.51728060270435128</v>
      </c>
    </row>
    <row r="7955" spans="11:11">
      <c r="K7955" s="373">
        <v>0.41370472984334561</v>
      </c>
    </row>
    <row r="7956" spans="11:11">
      <c r="K7956" s="373">
        <v>0.11717306180169063</v>
      </c>
    </row>
    <row r="7957" spans="11:11">
      <c r="K7957" s="373">
        <v>0.2753915691227915</v>
      </c>
    </row>
    <row r="7958" spans="11:11">
      <c r="K7958" s="373">
        <v>0.35899165997957283</v>
      </c>
    </row>
    <row r="7959" spans="11:11">
      <c r="K7959" s="373">
        <v>0.21945893522792126</v>
      </c>
    </row>
    <row r="7960" spans="11:11">
      <c r="K7960" s="373">
        <v>0.22721801723721735</v>
      </c>
    </row>
    <row r="7961" spans="11:11">
      <c r="K7961" s="373">
        <v>0.70549562972941504</v>
      </c>
    </row>
    <row r="7962" spans="11:11">
      <c r="K7962" s="373">
        <v>-4.2400383064881586E-2</v>
      </c>
    </row>
    <row r="7963" spans="11:11">
      <c r="K7963" s="373">
        <v>6.0803362826680196E-3</v>
      </c>
    </row>
    <row r="7964" spans="11:11">
      <c r="K7964" s="373">
        <v>0.36875537464909547</v>
      </c>
    </row>
    <row r="7965" spans="11:11">
      <c r="K7965" s="373">
        <v>0.26456803093989523</v>
      </c>
    </row>
    <row r="7966" spans="11:11">
      <c r="K7966" s="373">
        <v>0.59290921907804717</v>
      </c>
    </row>
    <row r="7967" spans="11:11">
      <c r="K7967" s="373">
        <v>0.17602988955457621</v>
      </c>
    </row>
    <row r="7968" spans="11:11">
      <c r="K7968" s="373">
        <v>-3.8491286313218964E-2</v>
      </c>
    </row>
    <row r="7969" spans="11:11">
      <c r="K7969" s="373">
        <v>0.52415623247383003</v>
      </c>
    </row>
    <row r="7970" spans="11:11">
      <c r="K7970" s="373">
        <v>0.43987597624725061</v>
      </c>
    </row>
    <row r="7971" spans="11:11">
      <c r="K7971" s="373">
        <v>0.11056525884657997</v>
      </c>
    </row>
    <row r="7972" spans="11:11">
      <c r="K7972" s="373">
        <v>0.21089151228229541</v>
      </c>
    </row>
    <row r="7973" spans="11:11">
      <c r="K7973" s="373">
        <v>0.40481367908198984</v>
      </c>
    </row>
    <row r="7974" spans="11:11">
      <c r="K7974" s="373">
        <v>0.4795941523484335</v>
      </c>
    </row>
    <row r="7975" spans="11:11">
      <c r="K7975" s="373">
        <v>0.44036283130872711</v>
      </c>
    </row>
    <row r="7976" spans="11:11">
      <c r="K7976" s="373">
        <v>0.23987431691807037</v>
      </c>
    </row>
    <row r="7977" spans="11:11">
      <c r="K7977" s="373">
        <v>0.10087466168675951</v>
      </c>
    </row>
    <row r="7978" spans="11:11">
      <c r="K7978" s="373">
        <v>0.38513365860113047</v>
      </c>
    </row>
    <row r="7979" spans="11:11">
      <c r="K7979" s="373">
        <v>0.25875679604323132</v>
      </c>
    </row>
    <row r="7980" spans="11:11">
      <c r="K7980" s="373">
        <v>1.1397664389674045E-2</v>
      </c>
    </row>
    <row r="7981" spans="11:11">
      <c r="K7981" s="373">
        <v>0.27927827245106496</v>
      </c>
    </row>
    <row r="7982" spans="11:11">
      <c r="K7982" s="373">
        <v>0.45726249790044204</v>
      </c>
    </row>
    <row r="7983" spans="11:11">
      <c r="K7983" s="373">
        <v>0.19630298371826416</v>
      </c>
    </row>
    <row r="7984" spans="11:11">
      <c r="K7984" s="373">
        <v>0.17680822864198942</v>
      </c>
    </row>
    <row r="7985" spans="11:11">
      <c r="K7985" s="373">
        <v>0.17594142662317669</v>
      </c>
    </row>
    <row r="7986" spans="11:11">
      <c r="K7986" s="373">
        <v>0.24743444224871003</v>
      </c>
    </row>
    <row r="7987" spans="11:11">
      <c r="K7987" s="373">
        <v>-0.13105849314302154</v>
      </c>
    </row>
    <row r="7988" spans="11:11">
      <c r="K7988" s="373">
        <v>7.8990968775123571E-2</v>
      </c>
    </row>
    <row r="7989" spans="11:11">
      <c r="K7989" s="373">
        <v>0.46484910628051956</v>
      </c>
    </row>
    <row r="7990" spans="11:11">
      <c r="K7990" s="373">
        <v>0.26772415104730052</v>
      </c>
    </row>
    <row r="7991" spans="11:11">
      <c r="K7991" s="373">
        <v>-0.10268439988507361</v>
      </c>
    </row>
    <row r="7992" spans="11:11">
      <c r="K7992" s="373">
        <v>0.18762065912572767</v>
      </c>
    </row>
    <row r="7993" spans="11:11">
      <c r="K7993" s="373">
        <v>0.18009166857743342</v>
      </c>
    </row>
    <row r="7994" spans="11:11">
      <c r="K7994" s="373">
        <v>0.28923471366454701</v>
      </c>
    </row>
    <row r="7995" spans="11:11">
      <c r="K7995" s="373">
        <v>6.9987415027869648E-2</v>
      </c>
    </row>
    <row r="7996" spans="11:11">
      <c r="K7996" s="373">
        <v>0.23484452057196203</v>
      </c>
    </row>
    <row r="7997" spans="11:11">
      <c r="K7997" s="373">
        <v>0.47226002569781578</v>
      </c>
    </row>
    <row r="7998" spans="11:11">
      <c r="K7998" s="373">
        <v>0.29785244387777277</v>
      </c>
    </row>
    <row r="7999" spans="11:11">
      <c r="K7999" s="373">
        <v>0.42291620518981921</v>
      </c>
    </row>
    <row r="8000" spans="11:11">
      <c r="K8000" s="373">
        <v>0.53309314548667652</v>
      </c>
    </row>
    <row r="8001" spans="11:11">
      <c r="K8001" s="373">
        <v>0.3101543594557552</v>
      </c>
    </row>
    <row r="8002" spans="11:11">
      <c r="K8002" s="373">
        <v>0.63437295835224261</v>
      </c>
    </row>
    <row r="8003" spans="11:11">
      <c r="K8003" s="373">
        <v>6.1351813311186776E-2</v>
      </c>
    </row>
    <row r="8004" spans="11:11">
      <c r="K8004" s="373">
        <v>-0.10578075048280089</v>
      </c>
    </row>
    <row r="8005" spans="11:11">
      <c r="K8005" s="373">
        <v>0.17872921161432931</v>
      </c>
    </row>
    <row r="8006" spans="11:11">
      <c r="K8006" s="373">
        <v>0.4538023279316592</v>
      </c>
    </row>
    <row r="8007" spans="11:11">
      <c r="K8007" s="373">
        <v>0.21742644011337875</v>
      </c>
    </row>
    <row r="8008" spans="11:11">
      <c r="K8008" s="373">
        <v>0.39998209594079293</v>
      </c>
    </row>
    <row r="8009" spans="11:11">
      <c r="K8009" s="373">
        <v>1.3985879415553182E-2</v>
      </c>
    </row>
    <row r="8010" spans="11:11">
      <c r="K8010" s="373">
        <v>0.53528698488757254</v>
      </c>
    </row>
    <row r="8011" spans="11:11">
      <c r="K8011" s="373">
        <v>-6.7585649025613259E-3</v>
      </c>
    </row>
    <row r="8012" spans="11:11">
      <c r="K8012" s="373">
        <v>0.49248318118354129</v>
      </c>
    </row>
    <row r="8013" spans="11:11">
      <c r="K8013" s="373">
        <v>0.2378993845263695</v>
      </c>
    </row>
    <row r="8014" spans="11:11">
      <c r="K8014" s="373">
        <v>-1.4522936761627636E-2</v>
      </c>
    </row>
    <row r="8015" spans="11:11">
      <c r="K8015" s="373">
        <v>0.32477343843265882</v>
      </c>
    </row>
    <row r="8016" spans="11:11">
      <c r="K8016" s="373">
        <v>0.17097127897396169</v>
      </c>
    </row>
    <row r="8017" spans="11:11">
      <c r="K8017" s="373">
        <v>0.7328468929044587</v>
      </c>
    </row>
    <row r="8018" spans="11:11">
      <c r="K8018" s="373">
        <v>0.40631481555960924</v>
      </c>
    </row>
    <row r="8019" spans="11:11">
      <c r="K8019" s="373">
        <v>0.27517787079828193</v>
      </c>
    </row>
    <row r="8020" spans="11:11">
      <c r="K8020" s="373">
        <v>0.1352925608904787</v>
      </c>
    </row>
    <row r="8021" spans="11:11">
      <c r="K8021" s="373">
        <v>0.59661542201315276</v>
      </c>
    </row>
    <row r="8022" spans="11:11">
      <c r="K8022" s="373">
        <v>9.3731851214674533E-2</v>
      </c>
    </row>
    <row r="8023" spans="11:11">
      <c r="K8023" s="373">
        <v>0.13671673710175614</v>
      </c>
    </row>
    <row r="8024" spans="11:11">
      <c r="K8024" s="373">
        <v>0.3874346687301442</v>
      </c>
    </row>
    <row r="8025" spans="11:11">
      <c r="K8025" s="373">
        <v>6.1335706372765308E-2</v>
      </c>
    </row>
    <row r="8026" spans="11:11">
      <c r="K8026" s="373">
        <v>0.36376560039620554</v>
      </c>
    </row>
    <row r="8027" spans="11:11">
      <c r="K8027" s="373">
        <v>6.6017572111032319E-3</v>
      </c>
    </row>
    <row r="8028" spans="11:11">
      <c r="K8028" s="373">
        <v>-3.2216958883881763E-2</v>
      </c>
    </row>
    <row r="8029" spans="11:11">
      <c r="K8029" s="373">
        <v>0.14182218106052358</v>
      </c>
    </row>
    <row r="8030" spans="11:11">
      <c r="K8030" s="373">
        <v>0.19900284434483262</v>
      </c>
    </row>
    <row r="8031" spans="11:11">
      <c r="K8031" s="373">
        <v>0.4434206227471027</v>
      </c>
    </row>
    <row r="8032" spans="11:11">
      <c r="K8032" s="373">
        <v>-0.17355685039248647</v>
      </c>
    </row>
    <row r="8033" spans="11:11">
      <c r="K8033" s="373">
        <v>0.40011850472841903</v>
      </c>
    </row>
    <row r="8034" spans="11:11">
      <c r="K8034" s="373">
        <v>-4.3899654219002548E-2</v>
      </c>
    </row>
    <row r="8035" spans="11:11">
      <c r="K8035" s="373">
        <v>0.39179633095021127</v>
      </c>
    </row>
    <row r="8036" spans="11:11">
      <c r="K8036" s="373">
        <v>4.3946724292093897E-2</v>
      </c>
    </row>
    <row r="8037" spans="11:11">
      <c r="K8037" s="373">
        <v>0.16396558519765225</v>
      </c>
    </row>
    <row r="8038" spans="11:11">
      <c r="K8038" s="373">
        <v>-7.7916488917691984E-2</v>
      </c>
    </row>
    <row r="8039" spans="11:11">
      <c r="K8039" s="373">
        <v>0.14237608827259951</v>
      </c>
    </row>
    <row r="8040" spans="11:11">
      <c r="K8040" s="373">
        <v>0.35641085031215947</v>
      </c>
    </row>
    <row r="8041" spans="11:11">
      <c r="K8041" s="373">
        <v>-2.5303197692870039E-2</v>
      </c>
    </row>
    <row r="8042" spans="11:11">
      <c r="K8042" s="373">
        <v>7.1184554101612285E-2</v>
      </c>
    </row>
    <row r="8043" spans="11:11">
      <c r="K8043" s="373">
        <v>0.34171930974087328</v>
      </c>
    </row>
    <row r="8044" spans="11:11">
      <c r="K8044" s="373">
        <v>0.26534680414945333</v>
      </c>
    </row>
    <row r="8045" spans="11:11">
      <c r="K8045" s="373">
        <v>0.19436723791071309</v>
      </c>
    </row>
    <row r="8046" spans="11:11">
      <c r="K8046" s="373">
        <v>0.5626003385594025</v>
      </c>
    </row>
    <row r="8047" spans="11:11">
      <c r="K8047" s="373">
        <v>0.54624646088660267</v>
      </c>
    </row>
    <row r="8048" spans="11:11">
      <c r="K8048" s="373">
        <v>0.42756791593491128</v>
      </c>
    </row>
    <row r="8049" spans="11:11">
      <c r="K8049" s="373">
        <v>0.29782246120125699</v>
      </c>
    </row>
    <row r="8050" spans="11:11">
      <c r="K8050" s="373">
        <v>9.4613357326254421E-2</v>
      </c>
    </row>
    <row r="8051" spans="11:11">
      <c r="K8051" s="373">
        <v>0.21502464142930888</v>
      </c>
    </row>
    <row r="8052" spans="11:11">
      <c r="K8052" s="373">
        <v>0.26138698665768123</v>
      </c>
    </row>
    <row r="8053" spans="11:11">
      <c r="K8053" s="373">
        <v>1.8013861162164968E-3</v>
      </c>
    </row>
    <row r="8054" spans="11:11">
      <c r="K8054" s="373">
        <v>0.33884220515291719</v>
      </c>
    </row>
    <row r="8055" spans="11:11">
      <c r="K8055" s="373">
        <v>0.31631228139675627</v>
      </c>
    </row>
    <row r="8056" spans="11:11">
      <c r="K8056" s="373">
        <v>0.23629215449938479</v>
      </c>
    </row>
    <row r="8057" spans="11:11">
      <c r="K8057" s="373">
        <v>8.6745691139444858E-2</v>
      </c>
    </row>
    <row r="8058" spans="11:11">
      <c r="K8058" s="373">
        <v>0.16643327364535865</v>
      </c>
    </row>
    <row r="8059" spans="11:11">
      <c r="K8059" s="373">
        <v>0.24176110537112372</v>
      </c>
    </row>
    <row r="8060" spans="11:11">
      <c r="K8060" s="373">
        <v>8.6726342560664138E-2</v>
      </c>
    </row>
    <row r="8061" spans="11:11">
      <c r="K8061" s="373">
        <v>0.35190646850153118</v>
      </c>
    </row>
    <row r="8062" spans="11:11">
      <c r="K8062" s="373">
        <v>0.21511145876805871</v>
      </c>
    </row>
    <row r="8063" spans="11:11">
      <c r="K8063" s="373">
        <v>0.2909116611490461</v>
      </c>
    </row>
    <row r="8064" spans="11:11">
      <c r="K8064" s="373">
        <v>0.20724984362673782</v>
      </c>
    </row>
    <row r="8065" spans="11:11">
      <c r="K8065" s="373">
        <v>0.24313490683111616</v>
      </c>
    </row>
    <row r="8066" spans="11:11">
      <c r="K8066" s="373">
        <v>0.34493499174306774</v>
      </c>
    </row>
    <row r="8067" spans="11:11">
      <c r="K8067" s="373">
        <v>-0.27845922565650105</v>
      </c>
    </row>
    <row r="8068" spans="11:11">
      <c r="K8068" s="373">
        <v>0.16781442035957816</v>
      </c>
    </row>
    <row r="8069" spans="11:11">
      <c r="K8069" s="373">
        <v>0.18091314975844597</v>
      </c>
    </row>
    <row r="8070" spans="11:11">
      <c r="K8070" s="373">
        <v>0.34902104540336487</v>
      </c>
    </row>
    <row r="8071" spans="11:11">
      <c r="K8071" s="373">
        <v>0.4203900356713639</v>
      </c>
    </row>
    <row r="8072" spans="11:11">
      <c r="K8072" s="373">
        <v>0.13158280950811285</v>
      </c>
    </row>
    <row r="8073" spans="11:11">
      <c r="K8073" s="373">
        <v>0.34126105261166151</v>
      </c>
    </row>
    <row r="8074" spans="11:11">
      <c r="K8074" s="373">
        <v>0.42081638362179241</v>
      </c>
    </row>
    <row r="8075" spans="11:11">
      <c r="K8075" s="373">
        <v>0.34676402812363261</v>
      </c>
    </row>
    <row r="8076" spans="11:11">
      <c r="K8076" s="373">
        <v>0.6151388168689389</v>
      </c>
    </row>
    <row r="8077" spans="11:11">
      <c r="K8077" s="373">
        <v>0.60934527968890495</v>
      </c>
    </row>
    <row r="8078" spans="11:11">
      <c r="K8078" s="373">
        <v>0.12484549572518766</v>
      </c>
    </row>
    <row r="8079" spans="11:11">
      <c r="K8079" s="373">
        <v>0.53557745302335347</v>
      </c>
    </row>
    <row r="8080" spans="11:11">
      <c r="K8080" s="373">
        <v>0.32454088359444677</v>
      </c>
    </row>
    <row r="8081" spans="11:11">
      <c r="K8081" s="373">
        <v>0.18258092243568247</v>
      </c>
    </row>
    <row r="8082" spans="11:11">
      <c r="K8082" s="373">
        <v>0.51332453888998852</v>
      </c>
    </row>
    <row r="8083" spans="11:11">
      <c r="K8083" s="373">
        <v>-7.0406282201789905E-2</v>
      </c>
    </row>
    <row r="8084" spans="11:11">
      <c r="K8084" s="373">
        <v>0.36894788620641972</v>
      </c>
    </row>
    <row r="8085" spans="11:11">
      <c r="K8085" s="373">
        <v>0.3780197958780489</v>
      </c>
    </row>
    <row r="8086" spans="11:11">
      <c r="K8086" s="373">
        <v>0.33951400961255951</v>
      </c>
    </row>
    <row r="8087" spans="11:11">
      <c r="K8087" s="373">
        <v>-0.28107228308532362</v>
      </c>
    </row>
    <row r="8088" spans="11:11">
      <c r="K8088" s="373">
        <v>0.45799164086620792</v>
      </c>
    </row>
    <row r="8089" spans="11:11">
      <c r="K8089" s="373">
        <v>0.38003927953073458</v>
      </c>
    </row>
    <row r="8090" spans="11:11">
      <c r="K8090" s="373">
        <v>0.10328691861040529</v>
      </c>
    </row>
    <row r="8091" spans="11:11">
      <c r="K8091" s="373">
        <v>6.1873198332081714E-2</v>
      </c>
    </row>
    <row r="8092" spans="11:11">
      <c r="K8092" s="373">
        <v>0.30929743574388446</v>
      </c>
    </row>
    <row r="8093" spans="11:11">
      <c r="K8093" s="373">
        <v>0.56040560325854605</v>
      </c>
    </row>
    <row r="8094" spans="11:11">
      <c r="K8094" s="373">
        <v>0.2436137483407721</v>
      </c>
    </row>
    <row r="8095" spans="11:11">
      <c r="K8095" s="373">
        <v>3.4798076577227111E-3</v>
      </c>
    </row>
    <row r="8096" spans="11:11">
      <c r="K8096" s="373">
        <v>0.20889458552040296</v>
      </c>
    </row>
    <row r="8097" spans="11:11">
      <c r="K8097" s="373">
        <v>0.44923937345973286</v>
      </c>
    </row>
    <row r="8098" spans="11:11">
      <c r="K8098" s="373">
        <v>0.18745610745042529</v>
      </c>
    </row>
    <row r="8099" spans="11:11">
      <c r="K8099" s="373">
        <v>1.5504734442589152E-2</v>
      </c>
    </row>
    <row r="8100" spans="11:11">
      <c r="K8100" s="373">
        <v>9.1974256187681958E-2</v>
      </c>
    </row>
    <row r="8101" spans="11:11">
      <c r="K8101" s="373">
        <v>-1.6315528422244263E-2</v>
      </c>
    </row>
    <row r="8102" spans="11:11">
      <c r="K8102" s="373">
        <v>0.48174567907308696</v>
      </c>
    </row>
    <row r="8103" spans="11:11">
      <c r="K8103" s="373">
        <v>0.45473111778618058</v>
      </c>
    </row>
    <row r="8104" spans="11:11">
      <c r="K8104" s="373">
        <v>7.5380386337418059E-2</v>
      </c>
    </row>
    <row r="8105" spans="11:11">
      <c r="K8105" s="373">
        <v>0.47793440780911345</v>
      </c>
    </row>
    <row r="8106" spans="11:11">
      <c r="K8106" s="373">
        <v>0.46902265586180114</v>
      </c>
    </row>
    <row r="8107" spans="11:11">
      <c r="K8107" s="373">
        <v>0.14950882825207046</v>
      </c>
    </row>
    <row r="8108" spans="11:11">
      <c r="K8108" s="373">
        <v>0.46666454008805336</v>
      </c>
    </row>
    <row r="8109" spans="11:11">
      <c r="K8109" s="373">
        <v>2.3076769954850196E-2</v>
      </c>
    </row>
    <row r="8110" spans="11:11">
      <c r="K8110" s="373">
        <v>0.27641359747388039</v>
      </c>
    </row>
    <row r="8111" spans="11:11">
      <c r="K8111" s="373">
        <v>0.26185555410688988</v>
      </c>
    </row>
    <row r="8112" spans="11:11">
      <c r="K8112" s="373">
        <v>9.7131853374080368E-2</v>
      </c>
    </row>
    <row r="8113" spans="11:11">
      <c r="K8113" s="373">
        <v>0.33318588312831432</v>
      </c>
    </row>
    <row r="8114" spans="11:11">
      <c r="K8114" s="373">
        <v>0.14040853822074228</v>
      </c>
    </row>
    <row r="8115" spans="11:11">
      <c r="K8115" s="373">
        <v>1.6518103344251411E-2</v>
      </c>
    </row>
    <row r="8116" spans="11:11">
      <c r="K8116" s="373">
        <v>0.44710849282677234</v>
      </c>
    </row>
    <row r="8117" spans="11:11">
      <c r="K8117" s="373">
        <v>0.18567053440140935</v>
      </c>
    </row>
    <row r="8118" spans="11:11">
      <c r="K8118" s="373">
        <v>0.47965568343369513</v>
      </c>
    </row>
    <row r="8119" spans="11:11">
      <c r="K8119" s="373">
        <v>0.4985088765570771</v>
      </c>
    </row>
    <row r="8120" spans="11:11">
      <c r="K8120" s="373">
        <v>0.52905869331094069</v>
      </c>
    </row>
    <row r="8121" spans="11:11">
      <c r="K8121" s="373">
        <v>4.4673965175565211E-2</v>
      </c>
    </row>
    <row r="8122" spans="11:11">
      <c r="K8122" s="373">
        <v>0.28756749813242521</v>
      </c>
    </row>
    <row r="8123" spans="11:11">
      <c r="K8123" s="373">
        <v>-0.14824600497997797</v>
      </c>
    </row>
    <row r="8124" spans="11:11">
      <c r="K8124" s="373">
        <v>0.12725534405970174</v>
      </c>
    </row>
    <row r="8125" spans="11:11">
      <c r="K8125" s="373">
        <v>0.10616480074904122</v>
      </c>
    </row>
    <row r="8126" spans="11:11">
      <c r="K8126" s="373">
        <v>-0.20224260852717446</v>
      </c>
    </row>
    <row r="8127" spans="11:11">
      <c r="K8127" s="373">
        <v>0.28499924468707571</v>
      </c>
    </row>
    <row r="8128" spans="11:11">
      <c r="K8128" s="373">
        <v>0.44464801163462564</v>
      </c>
    </row>
    <row r="8129" spans="11:11">
      <c r="K8129" s="373">
        <v>0.34598629413400861</v>
      </c>
    </row>
    <row r="8130" spans="11:11">
      <c r="K8130" s="373">
        <v>0.23282056773929249</v>
      </c>
    </row>
    <row r="8131" spans="11:11">
      <c r="K8131" s="373">
        <v>-4.7647761687406587E-2</v>
      </c>
    </row>
    <row r="8132" spans="11:11">
      <c r="K8132" s="373">
        <v>0.14866877304466763</v>
      </c>
    </row>
    <row r="8133" spans="11:11">
      <c r="K8133" s="373">
        <v>0.16589032360035771</v>
      </c>
    </row>
    <row r="8134" spans="11:11">
      <c r="K8134" s="373">
        <v>9.352707662458104E-2</v>
      </c>
    </row>
    <row r="8135" spans="11:11">
      <c r="K8135" s="373">
        <v>0.53007897439001028</v>
      </c>
    </row>
    <row r="8136" spans="11:11">
      <c r="K8136" s="373">
        <v>0.33208742854314965</v>
      </c>
    </row>
    <row r="8137" spans="11:11">
      <c r="K8137" s="373">
        <v>0.25623050066841468</v>
      </c>
    </row>
    <row r="8138" spans="11:11">
      <c r="K8138" s="373">
        <v>0.53633374442887982</v>
      </c>
    </row>
    <row r="8139" spans="11:11">
      <c r="K8139" s="373">
        <v>0.13043420362340519</v>
      </c>
    </row>
    <row r="8140" spans="11:11">
      <c r="K8140" s="373">
        <v>0.45138564630292288</v>
      </c>
    </row>
    <row r="8141" spans="11:11">
      <c r="K8141" s="373">
        <v>-0.34096311295733028</v>
      </c>
    </row>
    <row r="8142" spans="11:11">
      <c r="K8142" s="373">
        <v>0.16914139389307259</v>
      </c>
    </row>
    <row r="8143" spans="11:11">
      <c r="K8143" s="373">
        <v>0.36169097041916243</v>
      </c>
    </row>
    <row r="8144" spans="11:11">
      <c r="K8144" s="373">
        <v>0.24930208531795417</v>
      </c>
    </row>
    <row r="8145" spans="11:11">
      <c r="K8145" s="373">
        <v>-5.3510551382343174E-2</v>
      </c>
    </row>
    <row r="8146" spans="11:11">
      <c r="K8146" s="373">
        <v>0.24403004582871901</v>
      </c>
    </row>
    <row r="8147" spans="11:11">
      <c r="K8147" s="373">
        <v>0.15491381718186625</v>
      </c>
    </row>
    <row r="8148" spans="11:11">
      <c r="K8148" s="373">
        <v>0.46724144767327758</v>
      </c>
    </row>
    <row r="8149" spans="11:11">
      <c r="K8149" s="373">
        <v>0.20834596075908629</v>
      </c>
    </row>
    <row r="8150" spans="11:11">
      <c r="K8150" s="373">
        <v>0.3332321299614267</v>
      </c>
    </row>
    <row r="8151" spans="11:11">
      <c r="K8151" s="373">
        <v>0.3356867799814347</v>
      </c>
    </row>
    <row r="8152" spans="11:11">
      <c r="K8152" s="373">
        <v>0.16138155243404739</v>
      </c>
    </row>
    <row r="8153" spans="11:11">
      <c r="K8153" s="373">
        <v>0.18732862990340382</v>
      </c>
    </row>
    <row r="8154" spans="11:11">
      <c r="K8154" s="373">
        <v>2.302761139997167E-2</v>
      </c>
    </row>
    <row r="8155" spans="11:11">
      <c r="K8155" s="373">
        <v>0.48314460093955081</v>
      </c>
    </row>
    <row r="8156" spans="11:11">
      <c r="K8156" s="373">
        <v>0.41675570778518045</v>
      </c>
    </row>
    <row r="8157" spans="11:11">
      <c r="K8157" s="373">
        <v>-0.12185320052601611</v>
      </c>
    </row>
    <row r="8158" spans="11:11">
      <c r="K8158" s="373">
        <v>9.6241683778889975E-2</v>
      </c>
    </row>
    <row r="8159" spans="11:11">
      <c r="K8159" s="373">
        <v>-7.7555385947492006E-3</v>
      </c>
    </row>
    <row r="8160" spans="11:11">
      <c r="K8160" s="373">
        <v>0.25119080932602933</v>
      </c>
    </row>
    <row r="8161" spans="11:11">
      <c r="K8161" s="373">
        <v>0.13365191039990387</v>
      </c>
    </row>
    <row r="8162" spans="11:11">
      <c r="K8162" s="373">
        <v>-7.4655188731396649E-2</v>
      </c>
    </row>
    <row r="8163" spans="11:11">
      <c r="K8163" s="373">
        <v>0.14376135689156966</v>
      </c>
    </row>
    <row r="8164" spans="11:11">
      <c r="K8164" s="373">
        <v>0.5917074212875717</v>
      </c>
    </row>
    <row r="8165" spans="11:11">
      <c r="K8165" s="373">
        <v>8.3681541468897391E-2</v>
      </c>
    </row>
    <row r="8166" spans="11:11">
      <c r="K8166" s="373">
        <v>0.1870515638268444</v>
      </c>
    </row>
    <row r="8167" spans="11:11">
      <c r="K8167" s="373">
        <v>0.19379032464145873</v>
      </c>
    </row>
    <row r="8168" spans="11:11">
      <c r="K8168" s="373">
        <v>0.44758365296984648</v>
      </c>
    </row>
    <row r="8169" spans="11:11">
      <c r="K8169" s="373">
        <v>0.10138974883422236</v>
      </c>
    </row>
    <row r="8170" spans="11:11">
      <c r="K8170" s="373">
        <v>3.4771185580863451E-2</v>
      </c>
    </row>
    <row r="8171" spans="11:11">
      <c r="K8171" s="373">
        <v>0.22148983982548009</v>
      </c>
    </row>
    <row r="8172" spans="11:11">
      <c r="K8172" s="373">
        <v>0.35228499897697985</v>
      </c>
    </row>
    <row r="8173" spans="11:11">
      <c r="K8173" s="373">
        <v>0.43971894057481742</v>
      </c>
    </row>
    <row r="8174" spans="11:11">
      <c r="K8174" s="373">
        <v>0.1788566871595938</v>
      </c>
    </row>
    <row r="8175" spans="11:11">
      <c r="K8175" s="373">
        <v>0.352481025222386</v>
      </c>
    </row>
    <row r="8176" spans="11:11">
      <c r="K8176" s="373">
        <v>0.66204831618772442</v>
      </c>
    </row>
    <row r="8177" spans="11:11">
      <c r="K8177" s="373">
        <v>0.50922268946544968</v>
      </c>
    </row>
    <row r="8178" spans="11:11">
      <c r="K8178" s="373">
        <v>0.29286615805161142</v>
      </c>
    </row>
    <row r="8179" spans="11:11">
      <c r="K8179" s="373">
        <v>0.33064022739944376</v>
      </c>
    </row>
    <row r="8180" spans="11:11">
      <c r="K8180" s="373">
        <v>0.2316351012775697</v>
      </c>
    </row>
    <row r="8181" spans="11:11">
      <c r="K8181" s="373">
        <v>0.37070796278594598</v>
      </c>
    </row>
    <row r="8182" spans="11:11">
      <c r="K8182" s="373">
        <v>0.12772405957733168</v>
      </c>
    </row>
    <row r="8183" spans="11:11">
      <c r="K8183" s="373">
        <v>3.2060081510771887E-2</v>
      </c>
    </row>
    <row r="8184" spans="11:11">
      <c r="K8184" s="373">
        <v>0.34295390021066074</v>
      </c>
    </row>
    <row r="8185" spans="11:11">
      <c r="K8185" s="373">
        <v>0.16169120280662308</v>
      </c>
    </row>
    <row r="8186" spans="11:11">
      <c r="K8186" s="373">
        <v>0.29772456501699218</v>
      </c>
    </row>
    <row r="8187" spans="11:11">
      <c r="K8187" s="373">
        <v>0.48228029018881347</v>
      </c>
    </row>
    <row r="8188" spans="11:11">
      <c r="K8188" s="373">
        <v>0.59731474249356076</v>
      </c>
    </row>
    <row r="8189" spans="11:11">
      <c r="K8189" s="373">
        <v>0.44407897285908748</v>
      </c>
    </row>
    <row r="8190" spans="11:11">
      <c r="K8190" s="373">
        <v>0.15573628410310114</v>
      </c>
    </row>
    <row r="8191" spans="11:11">
      <c r="K8191" s="373">
        <v>0.33669558834588509</v>
      </c>
    </row>
    <row r="8192" spans="11:11">
      <c r="K8192" s="373">
        <v>0.20420127038878588</v>
      </c>
    </row>
    <row r="8193" spans="11:11">
      <c r="K8193" s="373">
        <v>0.54855952534580399</v>
      </c>
    </row>
    <row r="8194" spans="11:11">
      <c r="K8194" s="373">
        <v>0.41732453066749464</v>
      </c>
    </row>
    <row r="8195" spans="11:11">
      <c r="K8195" s="373">
        <v>0.25949373522968711</v>
      </c>
    </row>
    <row r="8196" spans="11:11">
      <c r="K8196" s="373">
        <v>-4.7405409050871095E-2</v>
      </c>
    </row>
    <row r="8197" spans="11:11">
      <c r="K8197" s="373">
        <v>8.4458789943079315E-2</v>
      </c>
    </row>
    <row r="8198" spans="11:11">
      <c r="K8198" s="373">
        <v>-0.13144727165773817</v>
      </c>
    </row>
    <row r="8199" spans="11:11">
      <c r="K8199" s="373">
        <v>-1.45328691415475E-2</v>
      </c>
    </row>
    <row r="8200" spans="11:11">
      <c r="K8200" s="373">
        <v>8.910752749844586E-2</v>
      </c>
    </row>
    <row r="8201" spans="11:11">
      <c r="K8201" s="373">
        <v>0.57015650072631452</v>
      </c>
    </row>
    <row r="8202" spans="11:11">
      <c r="K8202" s="373">
        <v>0.46569520387023622</v>
      </c>
    </row>
    <row r="8203" spans="11:11">
      <c r="K8203" s="373">
        <v>0.4792736627043559</v>
      </c>
    </row>
    <row r="8204" spans="11:11">
      <c r="K8204" s="373">
        <v>0.20491469133646034</v>
      </c>
    </row>
    <row r="8205" spans="11:11">
      <c r="K8205" s="373">
        <v>1.5246405978009303E-2</v>
      </c>
    </row>
    <row r="8206" spans="11:11">
      <c r="K8206" s="373">
        <v>0.24108496401832924</v>
      </c>
    </row>
    <row r="8207" spans="11:11">
      <c r="K8207" s="373">
        <v>-0.1277272846903541</v>
      </c>
    </row>
    <row r="8208" spans="11:11">
      <c r="K8208" s="373">
        <v>2.4057963494529266E-2</v>
      </c>
    </row>
    <row r="8209" spans="11:11">
      <c r="K8209" s="373">
        <v>0.29601583991484492</v>
      </c>
    </row>
    <row r="8210" spans="11:11">
      <c r="K8210" s="373">
        <v>0.25631901097715071</v>
      </c>
    </row>
    <row r="8211" spans="11:11">
      <c r="K8211" s="373">
        <v>6.4289659624494178E-2</v>
      </c>
    </row>
    <row r="8212" spans="11:11">
      <c r="K8212" s="373">
        <v>0.16285802344305478</v>
      </c>
    </row>
    <row r="8213" spans="11:11">
      <c r="K8213" s="373">
        <v>0.42962931804428961</v>
      </c>
    </row>
    <row r="8214" spans="11:11">
      <c r="K8214" s="373">
        <v>7.3726340124449452E-2</v>
      </c>
    </row>
    <row r="8215" spans="11:11">
      <c r="K8215" s="373">
        <v>0.20358778513587938</v>
      </c>
    </row>
    <row r="8216" spans="11:11">
      <c r="K8216" s="373">
        <v>0.22318758042265729</v>
      </c>
    </row>
    <row r="8217" spans="11:11">
      <c r="K8217" s="373">
        <v>0.29826165037071872</v>
      </c>
    </row>
    <row r="8218" spans="11:11">
      <c r="K8218" s="373">
        <v>0.15185677230909511</v>
      </c>
    </row>
    <row r="8219" spans="11:11">
      <c r="K8219" s="373">
        <v>3.8509415388537027E-2</v>
      </c>
    </row>
    <row r="8220" spans="11:11">
      <c r="K8220" s="373">
        <v>0.2569425599958155</v>
      </c>
    </row>
    <row r="8221" spans="11:11">
      <c r="K8221" s="373">
        <v>0.14840598532202232</v>
      </c>
    </row>
    <row r="8222" spans="11:11">
      <c r="K8222" s="373">
        <v>0.16020982750602331</v>
      </c>
    </row>
    <row r="8223" spans="11:11">
      <c r="K8223" s="373">
        <v>0.22949923643071668</v>
      </c>
    </row>
    <row r="8224" spans="11:11">
      <c r="K8224" s="373">
        <v>0.1048566415036607</v>
      </c>
    </row>
    <row r="8225" spans="11:11">
      <c r="K8225" s="373">
        <v>0.39115927576346343</v>
      </c>
    </row>
    <row r="8226" spans="11:11">
      <c r="K8226" s="373">
        <v>0.13732685617731999</v>
      </c>
    </row>
    <row r="8227" spans="11:11">
      <c r="K8227" s="373">
        <v>-7.0353830589961364E-2</v>
      </c>
    </row>
    <row r="8228" spans="11:11">
      <c r="K8228" s="373">
        <v>0.21706922467697587</v>
      </c>
    </row>
    <row r="8229" spans="11:11">
      <c r="K8229" s="373">
        <v>0.34768778902946584</v>
      </c>
    </row>
    <row r="8230" spans="11:11">
      <c r="K8230" s="373">
        <v>0.63065574973093508</v>
      </c>
    </row>
    <row r="8231" spans="11:11">
      <c r="K8231" s="373">
        <v>0.15715632557816961</v>
      </c>
    </row>
    <row r="8232" spans="11:11">
      <c r="K8232" s="373">
        <v>-3.4748148100708032E-2</v>
      </c>
    </row>
    <row r="8233" spans="11:11">
      <c r="K8233" s="373">
        <v>-7.879502499626545E-2</v>
      </c>
    </row>
    <row r="8234" spans="11:11">
      <c r="K8234" s="373">
        <v>6.390519060868205E-2</v>
      </c>
    </row>
    <row r="8235" spans="11:11">
      <c r="K8235" s="373">
        <v>0.32816967637021421</v>
      </c>
    </row>
    <row r="8236" spans="11:11">
      <c r="K8236" s="373">
        <v>0.45300565368978618</v>
      </c>
    </row>
    <row r="8237" spans="11:11">
      <c r="K8237" s="373">
        <v>0.45103810518956489</v>
      </c>
    </row>
    <row r="8238" spans="11:11">
      <c r="K8238" s="373">
        <v>0.2955513450106495</v>
      </c>
    </row>
    <row r="8239" spans="11:11">
      <c r="K8239" s="373">
        <v>0.13062701353440342</v>
      </c>
    </row>
    <row r="8240" spans="11:11">
      <c r="K8240" s="373">
        <v>0.35067905617845296</v>
      </c>
    </row>
    <row r="8241" spans="11:11">
      <c r="K8241" s="373">
        <v>0.40357223053860736</v>
      </c>
    </row>
    <row r="8242" spans="11:11">
      <c r="K8242" s="373">
        <v>0.21506073593964103</v>
      </c>
    </row>
    <row r="8243" spans="11:11">
      <c r="K8243" s="373">
        <v>-0.11252145198642971</v>
      </c>
    </row>
    <row r="8244" spans="11:11">
      <c r="K8244" s="373">
        <v>0.18541647138897477</v>
      </c>
    </row>
    <row r="8245" spans="11:11">
      <c r="K8245" s="373">
        <v>0.20534590101939787</v>
      </c>
    </row>
    <row r="8246" spans="11:11">
      <c r="K8246" s="373">
        <v>0.33061653326855889</v>
      </c>
    </row>
    <row r="8247" spans="11:11">
      <c r="K8247" s="373">
        <v>1.9257163223897145E-2</v>
      </c>
    </row>
    <row r="8248" spans="11:11">
      <c r="K8248" s="373">
        <v>-9.8755161746641895E-2</v>
      </c>
    </row>
    <row r="8249" spans="11:11">
      <c r="K8249" s="373">
        <v>0.28229211850674352</v>
      </c>
    </row>
    <row r="8250" spans="11:11">
      <c r="K8250" s="373">
        <v>-7.5219852701634227E-2</v>
      </c>
    </row>
    <row r="8251" spans="11:11">
      <c r="K8251" s="373">
        <v>0.12234920207638678</v>
      </c>
    </row>
    <row r="8252" spans="11:11">
      <c r="K8252" s="373">
        <v>0.39630152260644436</v>
      </c>
    </row>
    <row r="8253" spans="11:11">
      <c r="K8253" s="373">
        <v>0.15899039538671822</v>
      </c>
    </row>
    <row r="8254" spans="11:11">
      <c r="K8254" s="373">
        <v>2.0494822422179482E-2</v>
      </c>
    </row>
    <row r="8255" spans="11:11">
      <c r="K8255" s="373">
        <v>0.20039792159082936</v>
      </c>
    </row>
    <row r="8256" spans="11:11">
      <c r="K8256" s="373">
        <v>0.41628193483495091</v>
      </c>
    </row>
    <row r="8257" spans="11:11">
      <c r="K8257" s="373">
        <v>0.14230975500897158</v>
      </c>
    </row>
    <row r="8258" spans="11:11">
      <c r="K8258" s="373">
        <v>0.12811773729465492</v>
      </c>
    </row>
    <row r="8259" spans="11:11">
      <c r="K8259" s="373">
        <v>0.5308330059419708</v>
      </c>
    </row>
    <row r="8260" spans="11:11">
      <c r="K8260" s="373">
        <v>2.4704564558803987E-3</v>
      </c>
    </row>
    <row r="8261" spans="11:11">
      <c r="K8261" s="373">
        <v>4.5356790941493585E-2</v>
      </c>
    </row>
    <row r="8262" spans="11:11">
      <c r="K8262" s="373">
        <v>0.49834306914081883</v>
      </c>
    </row>
    <row r="8263" spans="11:11">
      <c r="K8263" s="373">
        <v>0.37617722785696772</v>
      </c>
    </row>
    <row r="8264" spans="11:11">
      <c r="K8264" s="373">
        <v>0.25043784582266104</v>
      </c>
    </row>
    <row r="8265" spans="11:11">
      <c r="K8265" s="373">
        <v>0.58914847182660779</v>
      </c>
    </row>
    <row r="8266" spans="11:11">
      <c r="K8266" s="373">
        <v>0.12435366414172888</v>
      </c>
    </row>
    <row r="8267" spans="11:11">
      <c r="K8267" s="373">
        <v>0.45351744901756574</v>
      </c>
    </row>
    <row r="8268" spans="11:11">
      <c r="K8268" s="373">
        <v>0.46011498126650663</v>
      </c>
    </row>
    <row r="8269" spans="11:11">
      <c r="K8269" s="373">
        <v>4.8841623829862124E-2</v>
      </c>
    </row>
    <row r="8270" spans="11:11">
      <c r="K8270" s="373">
        <v>0.12412125820077358</v>
      </c>
    </row>
    <row r="8271" spans="11:11">
      <c r="K8271" s="373">
        <v>0.33444592175925081</v>
      </c>
    </row>
    <row r="8272" spans="11:11">
      <c r="K8272" s="373">
        <v>0.24629101615368665</v>
      </c>
    </row>
    <row r="8273" spans="11:11">
      <c r="K8273" s="373">
        <v>0.32628854197383528</v>
      </c>
    </row>
    <row r="8274" spans="11:11">
      <c r="K8274" s="373">
        <v>3.9029067201590939E-2</v>
      </c>
    </row>
    <row r="8275" spans="11:11">
      <c r="K8275" s="373">
        <v>-2.4782637236694716E-2</v>
      </c>
    </row>
    <row r="8276" spans="11:11">
      <c r="K8276" s="373">
        <v>0.37802888051647243</v>
      </c>
    </row>
    <row r="8277" spans="11:11">
      <c r="K8277" s="373">
        <v>0.27387666018537993</v>
      </c>
    </row>
    <row r="8278" spans="11:11">
      <c r="K8278" s="373">
        <v>0.25598993313438556</v>
      </c>
    </row>
    <row r="8279" spans="11:11">
      <c r="K8279" s="373">
        <v>0.46522535372135154</v>
      </c>
    </row>
    <row r="8280" spans="11:11">
      <c r="K8280" s="373">
        <v>0.59538531915727333</v>
      </c>
    </row>
    <row r="8281" spans="11:11">
      <c r="K8281" s="373">
        <v>0.12575765514757076</v>
      </c>
    </row>
    <row r="8282" spans="11:11">
      <c r="K8282" s="373">
        <v>0.21256198313599772</v>
      </c>
    </row>
    <row r="8283" spans="11:11">
      <c r="K8283" s="373">
        <v>0.43716290666839352</v>
      </c>
    </row>
    <row r="8284" spans="11:11">
      <c r="K8284" s="373">
        <v>-5.6311464581964676E-2</v>
      </c>
    </row>
    <row r="8285" spans="11:11">
      <c r="K8285" s="373">
        <v>0.20883070244381097</v>
      </c>
    </row>
    <row r="8286" spans="11:11">
      <c r="K8286" s="373">
        <v>6.6673713168759363E-2</v>
      </c>
    </row>
    <row r="8287" spans="11:11">
      <c r="K8287" s="373">
        <v>0.73712983030181034</v>
      </c>
    </row>
    <row r="8288" spans="11:11">
      <c r="K8288" s="373">
        <v>0.39028082919484164</v>
      </c>
    </row>
    <row r="8289" spans="11:11">
      <c r="K8289" s="373">
        <v>0.54411705347399497</v>
      </c>
    </row>
    <row r="8290" spans="11:11">
      <c r="K8290" s="373">
        <v>0.1256897120996423</v>
      </c>
    </row>
    <row r="8291" spans="11:11">
      <c r="K8291" s="373">
        <v>-0.19330126718655649</v>
      </c>
    </row>
    <row r="8292" spans="11:11">
      <c r="K8292" s="373">
        <v>0.34376569107552202</v>
      </c>
    </row>
    <row r="8293" spans="11:11">
      <c r="K8293" s="373">
        <v>0.20304275843917496</v>
      </c>
    </row>
    <row r="8294" spans="11:11">
      <c r="K8294" s="373">
        <v>0.34109174693576683</v>
      </c>
    </row>
    <row r="8295" spans="11:11">
      <c r="K8295" s="373">
        <v>-2.889473206768578E-2</v>
      </c>
    </row>
    <row r="8296" spans="11:11">
      <c r="K8296" s="373">
        <v>-3.8017175568028638E-2</v>
      </c>
    </row>
    <row r="8297" spans="11:11">
      <c r="K8297" s="373">
        <v>0.19814484389812237</v>
      </c>
    </row>
    <row r="8298" spans="11:11">
      <c r="K8298" s="373">
        <v>0.37505180118180315</v>
      </c>
    </row>
    <row r="8299" spans="11:11">
      <c r="K8299" s="373">
        <v>-4.8501708090065376E-2</v>
      </c>
    </row>
    <row r="8300" spans="11:11">
      <c r="K8300" s="373">
        <v>-8.5813896753961671E-2</v>
      </c>
    </row>
    <row r="8301" spans="11:11">
      <c r="K8301" s="373">
        <v>0.34527737177507345</v>
      </c>
    </row>
    <row r="8302" spans="11:11">
      <c r="K8302" s="373">
        <v>0.26181036148482462</v>
      </c>
    </row>
    <row r="8303" spans="11:11">
      <c r="K8303" s="373">
        <v>-8.9314918475271066E-2</v>
      </c>
    </row>
    <row r="8304" spans="11:11">
      <c r="K8304" s="373">
        <v>0.19330441596080927</v>
      </c>
    </row>
    <row r="8305" spans="11:11">
      <c r="K8305" s="373">
        <v>0.37838902670113339</v>
      </c>
    </row>
    <row r="8306" spans="11:11">
      <c r="K8306" s="373">
        <v>0.24793680729657108</v>
      </c>
    </row>
    <row r="8307" spans="11:11">
      <c r="K8307" s="373">
        <v>0.51762825497838794</v>
      </c>
    </row>
    <row r="8308" spans="11:11">
      <c r="K8308" s="373">
        <v>0.32392673796124272</v>
      </c>
    </row>
    <row r="8309" spans="11:11">
      <c r="K8309" s="373">
        <v>0.5470050687176522</v>
      </c>
    </row>
    <row r="8310" spans="11:11">
      <c r="K8310" s="373">
        <v>0.19486403194045265</v>
      </c>
    </row>
    <row r="8311" spans="11:11">
      <c r="K8311" s="373">
        <v>0.16440089553915471</v>
      </c>
    </row>
    <row r="8312" spans="11:11">
      <c r="K8312" s="373">
        <v>0.31883281337979308</v>
      </c>
    </row>
    <row r="8313" spans="11:11">
      <c r="K8313" s="373">
        <v>7.1637940828547464E-2</v>
      </c>
    </row>
    <row r="8314" spans="11:11">
      <c r="K8314" s="373">
        <v>0.38973458525571858</v>
      </c>
    </row>
    <row r="8315" spans="11:11">
      <c r="K8315" s="373">
        <v>0.61667872540963198</v>
      </c>
    </row>
    <row r="8316" spans="11:11">
      <c r="K8316" s="373">
        <v>-0.12439356442185456</v>
      </c>
    </row>
    <row r="8317" spans="11:11">
      <c r="K8317" s="373">
        <v>0.33564970081417855</v>
      </c>
    </row>
    <row r="8318" spans="11:11">
      <c r="K8318" s="373">
        <v>0.23310935923366305</v>
      </c>
    </row>
    <row r="8319" spans="11:11">
      <c r="K8319" s="373">
        <v>0.474685826291664</v>
      </c>
    </row>
    <row r="8320" spans="11:11">
      <c r="K8320" s="373">
        <v>-0.2196429636562639</v>
      </c>
    </row>
    <row r="8321" spans="11:11">
      <c r="K8321" s="373">
        <v>0.34673281936331435</v>
      </c>
    </row>
    <row r="8322" spans="11:11">
      <c r="K8322" s="373">
        <v>-0.1176856683829024</v>
      </c>
    </row>
    <row r="8323" spans="11:11">
      <c r="K8323" s="373">
        <v>0.45267099030452762</v>
      </c>
    </row>
    <row r="8324" spans="11:11">
      <c r="K8324" s="373">
        <v>0.3941757128325063</v>
      </c>
    </row>
    <row r="8325" spans="11:11">
      <c r="K8325" s="373">
        <v>0.24856797341882797</v>
      </c>
    </row>
    <row r="8326" spans="11:11">
      <c r="K8326" s="373">
        <v>0.48529525398098983</v>
      </c>
    </row>
    <row r="8327" spans="11:11">
      <c r="K8327" s="373">
        <v>0.29687145108731272</v>
      </c>
    </row>
    <row r="8328" spans="11:11">
      <c r="K8328" s="373">
        <v>-6.5707086298887107E-2</v>
      </c>
    </row>
    <row r="8329" spans="11:11">
      <c r="K8329" s="373">
        <v>0.11792456551596775</v>
      </c>
    </row>
    <row r="8330" spans="11:11">
      <c r="K8330" s="373">
        <v>4.0857699251631852E-2</v>
      </c>
    </row>
    <row r="8331" spans="11:11">
      <c r="K8331" s="373">
        <v>9.4839946820545196E-2</v>
      </c>
    </row>
    <row r="8332" spans="11:11">
      <c r="K8332" s="373">
        <v>0.32938335499622573</v>
      </c>
    </row>
    <row r="8333" spans="11:11">
      <c r="K8333" s="373">
        <v>0.23861312241922961</v>
      </c>
    </row>
    <row r="8334" spans="11:11">
      <c r="K8334" s="373">
        <v>0.21358353777287431</v>
      </c>
    </row>
    <row r="8335" spans="11:11">
      <c r="K8335" s="373">
        <v>0.26137228344346464</v>
      </c>
    </row>
    <row r="8336" spans="11:11">
      <c r="K8336" s="373">
        <v>0.62916576407662128</v>
      </c>
    </row>
    <row r="8337" spans="11:11">
      <c r="K8337" s="373">
        <v>0.29665843212760512</v>
      </c>
    </row>
    <row r="8338" spans="11:11">
      <c r="K8338" s="373">
        <v>0.57032842127475369</v>
      </c>
    </row>
    <row r="8339" spans="11:11">
      <c r="K8339" s="373">
        <v>8.8882494649172417E-2</v>
      </c>
    </row>
    <row r="8340" spans="11:11">
      <c r="K8340" s="373">
        <v>0.15191324767074965</v>
      </c>
    </row>
    <row r="8341" spans="11:11">
      <c r="K8341" s="373">
        <v>0.25903077381049844</v>
      </c>
    </row>
    <row r="8342" spans="11:11">
      <c r="K8342" s="373">
        <v>0.46094458547435946</v>
      </c>
    </row>
    <row r="8343" spans="11:11">
      <c r="K8343" s="373">
        <v>-8.585183917987449E-2</v>
      </c>
    </row>
    <row r="8344" spans="11:11">
      <c r="K8344" s="373">
        <v>0.50233219128445139</v>
      </c>
    </row>
    <row r="8345" spans="11:11">
      <c r="K8345" s="373">
        <v>-0.11219242010823627</v>
      </c>
    </row>
    <row r="8346" spans="11:11">
      <c r="K8346" s="373">
        <v>-6.3185140851382937E-2</v>
      </c>
    </row>
    <row r="8347" spans="11:11">
      <c r="K8347" s="373">
        <v>0.36987378829336626</v>
      </c>
    </row>
    <row r="8348" spans="11:11">
      <c r="K8348" s="373">
        <v>6.4003646674364534E-2</v>
      </c>
    </row>
    <row r="8349" spans="11:11">
      <c r="K8349" s="373">
        <v>0.19947004370027277</v>
      </c>
    </row>
    <row r="8350" spans="11:11">
      <c r="K8350" s="373">
        <v>0.30033501856347122</v>
      </c>
    </row>
    <row r="8351" spans="11:11">
      <c r="K8351" s="373">
        <v>0.32030366071656657</v>
      </c>
    </row>
    <row r="8352" spans="11:11">
      <c r="K8352" s="373">
        <v>3.8938697445380033E-2</v>
      </c>
    </row>
    <row r="8353" spans="11:11">
      <c r="K8353" s="373">
        <v>-0.15958797198162389</v>
      </c>
    </row>
    <row r="8354" spans="11:11">
      <c r="K8354" s="373">
        <v>-0.13698804140591558</v>
      </c>
    </row>
    <row r="8355" spans="11:11">
      <c r="K8355" s="373">
        <v>0.29948872175650387</v>
      </c>
    </row>
    <row r="8356" spans="11:11">
      <c r="K8356" s="373">
        <v>0.19107494045827011</v>
      </c>
    </row>
    <row r="8357" spans="11:11">
      <c r="K8357" s="373">
        <v>0.33486977098951454</v>
      </c>
    </row>
    <row r="8358" spans="11:11">
      <c r="K8358" s="373">
        <v>0.10808368268218005</v>
      </c>
    </row>
    <row r="8359" spans="11:11">
      <c r="K8359" s="373">
        <v>0.11095049356040043</v>
      </c>
    </row>
    <row r="8360" spans="11:11">
      <c r="K8360" s="373">
        <v>5.5459045744739699E-2</v>
      </c>
    </row>
    <row r="8361" spans="11:11">
      <c r="K8361" s="373">
        <v>-8.3058812863785469E-2</v>
      </c>
    </row>
    <row r="8362" spans="11:11">
      <c r="K8362" s="373">
        <v>0.10391113314768652</v>
      </c>
    </row>
    <row r="8363" spans="11:11">
      <c r="K8363" s="373">
        <v>0.58510124360741256</v>
      </c>
    </row>
    <row r="8364" spans="11:11">
      <c r="K8364" s="373">
        <v>0.50804991219709494</v>
      </c>
    </row>
    <row r="8365" spans="11:11">
      <c r="K8365" s="373">
        <v>-6.4370984878414306E-2</v>
      </c>
    </row>
    <row r="8366" spans="11:11">
      <c r="K8366" s="373">
        <v>0.50651248630895029</v>
      </c>
    </row>
    <row r="8367" spans="11:11">
      <c r="K8367" s="373">
        <v>0.32018846837408232</v>
      </c>
    </row>
    <row r="8368" spans="11:11">
      <c r="K8368" s="373">
        <v>2.0156310549553247E-2</v>
      </c>
    </row>
    <row r="8369" spans="11:11">
      <c r="K8369" s="373">
        <v>0.11565436713785804</v>
      </c>
    </row>
    <row r="8370" spans="11:11">
      <c r="K8370" s="373">
        <v>0.15378785578403042</v>
      </c>
    </row>
    <row r="8371" spans="11:11">
      <c r="K8371" s="373">
        <v>-0.24446996854314906</v>
      </c>
    </row>
    <row r="8372" spans="11:11">
      <c r="K8372" s="373">
        <v>0.33512418200142036</v>
      </c>
    </row>
    <row r="8373" spans="11:11">
      <c r="K8373" s="373">
        <v>0.37159016618633034</v>
      </c>
    </row>
    <row r="8374" spans="11:11">
      <c r="K8374" s="373">
        <v>9.1591584808086157E-2</v>
      </c>
    </row>
    <row r="8375" spans="11:11">
      <c r="K8375" s="373">
        <v>0.38405148698717917</v>
      </c>
    </row>
    <row r="8376" spans="11:11">
      <c r="K8376" s="373">
        <v>0.32408601566601059</v>
      </c>
    </row>
    <row r="8377" spans="11:11">
      <c r="K8377" s="373">
        <v>0.47238311243592879</v>
      </c>
    </row>
    <row r="8378" spans="11:11">
      <c r="K8378" s="373">
        <v>0.34842094156050862</v>
      </c>
    </row>
    <row r="8379" spans="11:11">
      <c r="K8379" s="373">
        <v>0.4843358639810702</v>
      </c>
    </row>
    <row r="8380" spans="11:11">
      <c r="K8380" s="373">
        <v>-9.2256630911204063E-2</v>
      </c>
    </row>
    <row r="8381" spans="11:11">
      <c r="K8381" s="373">
        <v>7.4315308883394327E-2</v>
      </c>
    </row>
    <row r="8382" spans="11:11">
      <c r="K8382" s="373">
        <v>-2.7378581120215961E-2</v>
      </c>
    </row>
    <row r="8383" spans="11:11">
      <c r="K8383" s="373">
        <v>0.51624222195885272</v>
      </c>
    </row>
    <row r="8384" spans="11:11">
      <c r="K8384" s="373">
        <v>0.27431211599754701</v>
      </c>
    </row>
    <row r="8385" spans="11:11">
      <c r="K8385" s="373">
        <v>0.120889505379699</v>
      </c>
    </row>
    <row r="8386" spans="11:11">
      <c r="K8386" s="373">
        <v>0.44069104040643015</v>
      </c>
    </row>
    <row r="8387" spans="11:11">
      <c r="K8387" s="373">
        <v>-7.2664132823804573E-2</v>
      </c>
    </row>
    <row r="8388" spans="11:11">
      <c r="K8388" s="373">
        <v>0.26629757962831491</v>
      </c>
    </row>
    <row r="8389" spans="11:11">
      <c r="K8389" s="373">
        <v>0.44913851899821799</v>
      </c>
    </row>
    <row r="8390" spans="11:11">
      <c r="K8390" s="373">
        <v>8.2555052835543208E-2</v>
      </c>
    </row>
    <row r="8391" spans="11:11">
      <c r="K8391" s="373">
        <v>0.24317228202070962</v>
      </c>
    </row>
    <row r="8392" spans="11:11">
      <c r="K8392" s="373">
        <v>0.48562779398051115</v>
      </c>
    </row>
    <row r="8393" spans="11:11">
      <c r="K8393" s="373">
        <v>0.37996731086218727</v>
      </c>
    </row>
    <row r="8394" spans="11:11">
      <c r="K8394" s="373">
        <v>0.11360538866632597</v>
      </c>
    </row>
    <row r="8395" spans="11:11">
      <c r="K8395" s="373">
        <v>0.16866550367814082</v>
      </c>
    </row>
    <row r="8396" spans="11:11">
      <c r="K8396" s="373">
        <v>-0.23148821339133518</v>
      </c>
    </row>
    <row r="8397" spans="11:11">
      <c r="K8397" s="373">
        <v>0.42892792215413711</v>
      </c>
    </row>
    <row r="8398" spans="11:11">
      <c r="K8398" s="373">
        <v>0.33622299041074366</v>
      </c>
    </row>
    <row r="8399" spans="11:11">
      <c r="K8399" s="373">
        <v>8.088240799859614E-2</v>
      </c>
    </row>
    <row r="8400" spans="11:11">
      <c r="K8400" s="373">
        <v>0.16525185955937216</v>
      </c>
    </row>
    <row r="8401" spans="11:11">
      <c r="K8401" s="373">
        <v>0.35712250710062943</v>
      </c>
    </row>
    <row r="8402" spans="11:11">
      <c r="K8402" s="373">
        <v>0.1284894185272798</v>
      </c>
    </row>
    <row r="8403" spans="11:11">
      <c r="K8403" s="373">
        <v>0.30570940215394038</v>
      </c>
    </row>
    <row r="8404" spans="11:11">
      <c r="K8404" s="373">
        <v>0.5013924401701535</v>
      </c>
    </row>
    <row r="8405" spans="11:11">
      <c r="K8405" s="373">
        <v>0.56890315717766504</v>
      </c>
    </row>
    <row r="8406" spans="11:11">
      <c r="K8406" s="373">
        <v>0.20573326132542302</v>
      </c>
    </row>
    <row r="8407" spans="11:11">
      <c r="K8407" s="373">
        <v>9.0937144788142854E-2</v>
      </c>
    </row>
    <row r="8408" spans="11:11">
      <c r="K8408" s="373">
        <v>0.20737139331229493</v>
      </c>
    </row>
    <row r="8409" spans="11:11">
      <c r="K8409" s="373">
        <v>0.36945636333936571</v>
      </c>
    </row>
    <row r="8410" spans="11:11">
      <c r="K8410" s="373">
        <v>6.713467222843339E-2</v>
      </c>
    </row>
    <row r="8411" spans="11:11">
      <c r="K8411" s="373">
        <v>-0.27820173651479141</v>
      </c>
    </row>
    <row r="8412" spans="11:11">
      <c r="K8412" s="373">
        <v>6.0196745069934554E-2</v>
      </c>
    </row>
    <row r="8413" spans="11:11">
      <c r="K8413" s="373">
        <v>0.29863493384081141</v>
      </c>
    </row>
    <row r="8414" spans="11:11">
      <c r="K8414" s="373">
        <v>0.23588106222144067</v>
      </c>
    </row>
    <row r="8415" spans="11:11">
      <c r="K8415" s="373">
        <v>-6.6798040769949663E-2</v>
      </c>
    </row>
    <row r="8416" spans="11:11">
      <c r="K8416" s="373">
        <v>0.28350030302215412</v>
      </c>
    </row>
    <row r="8417" spans="11:11">
      <c r="K8417" s="373">
        <v>0.18564979786827274</v>
      </c>
    </row>
    <row r="8418" spans="11:11">
      <c r="K8418" s="373">
        <v>0.44340112056759273</v>
      </c>
    </row>
    <row r="8419" spans="11:11">
      <c r="K8419" s="373">
        <v>0.22538442281522575</v>
      </c>
    </row>
    <row r="8420" spans="11:11">
      <c r="K8420" s="373">
        <v>0.26007699726631039</v>
      </c>
    </row>
    <row r="8421" spans="11:11">
      <c r="K8421" s="373">
        <v>0.14570433959117435</v>
      </c>
    </row>
    <row r="8422" spans="11:11">
      <c r="K8422" s="373">
        <v>0.23265591763280158</v>
      </c>
    </row>
    <row r="8423" spans="11:11">
      <c r="K8423" s="373">
        <v>0.55212844327644572</v>
      </c>
    </row>
    <row r="8424" spans="11:11">
      <c r="K8424" s="373">
        <v>0.26669422364450268</v>
      </c>
    </row>
    <row r="8425" spans="11:11">
      <c r="K8425" s="373">
        <v>0.38214069559761898</v>
      </c>
    </row>
    <row r="8426" spans="11:11">
      <c r="K8426" s="373">
        <v>0.10868927001601647</v>
      </c>
    </row>
    <row r="8427" spans="11:11">
      <c r="K8427" s="373">
        <v>0.410481398971978</v>
      </c>
    </row>
    <row r="8428" spans="11:11">
      <c r="K8428" s="373">
        <v>0.37155766495177045</v>
      </c>
    </row>
    <row r="8429" spans="11:11">
      <c r="K8429" s="373">
        <v>0.29229450193690742</v>
      </c>
    </row>
    <row r="8430" spans="11:11">
      <c r="K8430" s="373">
        <v>-0.14121798303961675</v>
      </c>
    </row>
    <row r="8431" spans="11:11">
      <c r="K8431" s="373">
        <v>0.55598422623475519</v>
      </c>
    </row>
    <row r="8432" spans="11:11">
      <c r="K8432" s="373">
        <v>0.33516394357015655</v>
      </c>
    </row>
    <row r="8433" spans="11:11">
      <c r="K8433" s="373">
        <v>0.44613521569848524</v>
      </c>
    </row>
    <row r="8434" spans="11:11">
      <c r="K8434" s="373">
        <v>0.24479174119971603</v>
      </c>
    </row>
    <row r="8435" spans="11:11">
      <c r="K8435" s="373">
        <v>0.33957431049421372</v>
      </c>
    </row>
    <row r="8436" spans="11:11">
      <c r="K8436" s="373">
        <v>0.30302931337369698</v>
      </c>
    </row>
    <row r="8437" spans="11:11">
      <c r="K8437" s="373">
        <v>0.51543458981428336</v>
      </c>
    </row>
    <row r="8438" spans="11:11">
      <c r="K8438" s="373">
        <v>0.24956815373304408</v>
      </c>
    </row>
    <row r="8439" spans="11:11">
      <c r="K8439" s="373">
        <v>0.3539109581965294</v>
      </c>
    </row>
    <row r="8440" spans="11:11">
      <c r="K8440" s="373">
        <v>6.9554402455296538E-2</v>
      </c>
    </row>
    <row r="8441" spans="11:11">
      <c r="K8441" s="373">
        <v>6.2967997951895338E-2</v>
      </c>
    </row>
    <row r="8442" spans="11:11">
      <c r="K8442" s="373">
        <v>0.37805268817840187</v>
      </c>
    </row>
    <row r="8443" spans="11:11">
      <c r="K8443" s="373">
        <v>0.24683039217659886</v>
      </c>
    </row>
    <row r="8444" spans="11:11">
      <c r="K8444" s="373">
        <v>0.51616097886353662</v>
      </c>
    </row>
    <row r="8445" spans="11:11">
      <c r="K8445" s="373">
        <v>-0.26606905220138588</v>
      </c>
    </row>
    <row r="8446" spans="11:11">
      <c r="K8446" s="373">
        <v>8.9334070788640307E-2</v>
      </c>
    </row>
    <row r="8447" spans="11:11">
      <c r="K8447" s="373">
        <v>-9.520156163002047E-2</v>
      </c>
    </row>
    <row r="8448" spans="11:11">
      <c r="K8448" s="373">
        <v>0.61803154677665439</v>
      </c>
    </row>
    <row r="8449" spans="11:11">
      <c r="K8449" s="373">
        <v>0.28895265576001417</v>
      </c>
    </row>
    <row r="8450" spans="11:11">
      <c r="K8450" s="373">
        <v>0.26688487198725142</v>
      </c>
    </row>
    <row r="8451" spans="11:11">
      <c r="K8451" s="373">
        <v>0.37356216190499314</v>
      </c>
    </row>
    <row r="8452" spans="11:11">
      <c r="K8452" s="373">
        <v>0.23410802624929739</v>
      </c>
    </row>
    <row r="8453" spans="11:11">
      <c r="K8453" s="373">
        <v>6.2141767151005611E-2</v>
      </c>
    </row>
    <row r="8454" spans="11:11">
      <c r="K8454" s="373">
        <v>0.23115931583481619</v>
      </c>
    </row>
    <row r="8455" spans="11:11">
      <c r="K8455" s="373">
        <v>1.7623134238541338E-2</v>
      </c>
    </row>
    <row r="8456" spans="11:11">
      <c r="K8456" s="373">
        <v>0.35983028821707985</v>
      </c>
    </row>
    <row r="8457" spans="11:11">
      <c r="K8457" s="373">
        <v>0.39636727566895558</v>
      </c>
    </row>
    <row r="8458" spans="11:11">
      <c r="K8458" s="373">
        <v>7.8656176185950555E-2</v>
      </c>
    </row>
    <row r="8459" spans="11:11">
      <c r="K8459" s="373">
        <v>0.54131479254899562</v>
      </c>
    </row>
    <row r="8460" spans="11:11">
      <c r="K8460" s="373">
        <v>5.3700308021968901E-3</v>
      </c>
    </row>
    <row r="8461" spans="11:11">
      <c r="K8461" s="373">
        <v>0.19455536731998357</v>
      </c>
    </row>
    <row r="8462" spans="11:11">
      <c r="K8462" s="373">
        <v>0.18195766807658953</v>
      </c>
    </row>
    <row r="8463" spans="11:11">
      <c r="K8463" s="373">
        <v>0.60481173473838812</v>
      </c>
    </row>
    <row r="8464" spans="11:11">
      <c r="K8464" s="373">
        <v>0.27783472253362462</v>
      </c>
    </row>
    <row r="8465" spans="11:11">
      <c r="K8465" s="373">
        <v>0.1028104681437465</v>
      </c>
    </row>
    <row r="8466" spans="11:11">
      <c r="K8466" s="373">
        <v>0.45160638904377559</v>
      </c>
    </row>
    <row r="8467" spans="11:11">
      <c r="K8467" s="373">
        <v>0.28621003558743063</v>
      </c>
    </row>
    <row r="8468" spans="11:11">
      <c r="K8468" s="373">
        <v>0.39882231608657603</v>
      </c>
    </row>
    <row r="8469" spans="11:11">
      <c r="K8469" s="373">
        <v>0.45157691521966026</v>
      </c>
    </row>
    <row r="8470" spans="11:11">
      <c r="K8470" s="373">
        <v>-2.2991124694687559E-2</v>
      </c>
    </row>
    <row r="8471" spans="11:11">
      <c r="K8471" s="373">
        <v>0.13820328156244788</v>
      </c>
    </row>
    <row r="8472" spans="11:11">
      <c r="K8472" s="373">
        <v>0.11319247837942248</v>
      </c>
    </row>
    <row r="8473" spans="11:11">
      <c r="K8473" s="373">
        <v>7.0600182243936604E-2</v>
      </c>
    </row>
    <row r="8474" spans="11:11">
      <c r="K8474" s="373">
        <v>0.13127467974792362</v>
      </c>
    </row>
    <row r="8475" spans="11:11">
      <c r="K8475" s="373">
        <v>0.3019693405548205</v>
      </c>
    </row>
    <row r="8476" spans="11:11">
      <c r="K8476" s="373">
        <v>0.33178637108019893</v>
      </c>
    </row>
    <row r="8477" spans="11:11">
      <c r="K8477" s="373">
        <v>0.15562363441956339</v>
      </c>
    </row>
    <row r="8478" spans="11:11">
      <c r="K8478" s="373">
        <v>1.3383296932497402E-2</v>
      </c>
    </row>
    <row r="8479" spans="11:11">
      <c r="K8479" s="373">
        <v>0.24417694132267909</v>
      </c>
    </row>
    <row r="8480" spans="11:11">
      <c r="K8480" s="373">
        <v>0.35028082948591321</v>
      </c>
    </row>
    <row r="8481" spans="11:11">
      <c r="K8481" s="373">
        <v>0.14794514670291381</v>
      </c>
    </row>
    <row r="8482" spans="11:11">
      <c r="K8482" s="373">
        <v>9.258293020318864E-2</v>
      </c>
    </row>
    <row r="8483" spans="11:11">
      <c r="K8483" s="373">
        <v>0.17058147892994935</v>
      </c>
    </row>
    <row r="8484" spans="11:11">
      <c r="K8484" s="373">
        <v>0.14667705689771249</v>
      </c>
    </row>
    <row r="8485" spans="11:11">
      <c r="K8485" s="373">
        <v>0.37395690505425327</v>
      </c>
    </row>
    <row r="8486" spans="11:11">
      <c r="K8486" s="373">
        <v>4.2903251048285851E-2</v>
      </c>
    </row>
    <row r="8487" spans="11:11">
      <c r="K8487" s="373">
        <v>0.42795312751624981</v>
      </c>
    </row>
    <row r="8488" spans="11:11">
      <c r="K8488" s="373">
        <v>-0.14346889835704102</v>
      </c>
    </row>
    <row r="8489" spans="11:11">
      <c r="K8489" s="373">
        <v>0.5167465050989184</v>
      </c>
    </row>
    <row r="8490" spans="11:11">
      <c r="K8490" s="373">
        <v>0.41622058248124238</v>
      </c>
    </row>
    <row r="8491" spans="11:11">
      <c r="K8491" s="373">
        <v>0.38213992036782263</v>
      </c>
    </row>
    <row r="8492" spans="11:11">
      <c r="K8492" s="373">
        <v>0.2189973547782269</v>
      </c>
    </row>
    <row r="8493" spans="11:11">
      <c r="K8493" s="373">
        <v>-2.2326311404126109E-3</v>
      </c>
    </row>
    <row r="8494" spans="11:11">
      <c r="K8494" s="373">
        <v>9.5268314993328884E-2</v>
      </c>
    </row>
    <row r="8495" spans="11:11">
      <c r="K8495" s="373">
        <v>-8.2019415225675907E-3</v>
      </c>
    </row>
    <row r="8496" spans="11:11">
      <c r="K8496" s="373">
        <v>0.56455235517774627</v>
      </c>
    </row>
    <row r="8497" spans="11:11">
      <c r="K8497" s="373">
        <v>1.3756111821692452E-2</v>
      </c>
    </row>
    <row r="8498" spans="11:11">
      <c r="K8498" s="373">
        <v>0.27827239090502598</v>
      </c>
    </row>
    <row r="8499" spans="11:11">
      <c r="K8499" s="373">
        <v>0.27618516664533876</v>
      </c>
    </row>
    <row r="8500" spans="11:11">
      <c r="K8500" s="373">
        <v>0.38294795750677491</v>
      </c>
    </row>
    <row r="8501" spans="11:11">
      <c r="K8501" s="373">
        <v>0.38815665559245938</v>
      </c>
    </row>
    <row r="8502" spans="11:11">
      <c r="K8502" s="373">
        <v>0.48390415890793248</v>
      </c>
    </row>
    <row r="8503" spans="11:11">
      <c r="K8503" s="373">
        <v>0.16901224020125505</v>
      </c>
    </row>
    <row r="8504" spans="11:11">
      <c r="K8504" s="373">
        <v>9.2970599658587449E-2</v>
      </c>
    </row>
    <row r="8505" spans="11:11">
      <c r="K8505" s="373">
        <v>0.10940938322234239</v>
      </c>
    </row>
    <row r="8506" spans="11:11">
      <c r="K8506" s="373">
        <v>0.49224905797883367</v>
      </c>
    </row>
    <row r="8507" spans="11:11">
      <c r="K8507" s="373">
        <v>-0.15797412677833578</v>
      </c>
    </row>
    <row r="8508" spans="11:11">
      <c r="K8508" s="373">
        <v>0.48008815150844519</v>
      </c>
    </row>
    <row r="8509" spans="11:11">
      <c r="K8509" s="373">
        <v>0.28727472071064342</v>
      </c>
    </row>
    <row r="8510" spans="11:11">
      <c r="K8510" s="373">
        <v>0.42743749970730005</v>
      </c>
    </row>
    <row r="8511" spans="11:11">
      <c r="K8511" s="373">
        <v>2.7092850986756289E-2</v>
      </c>
    </row>
    <row r="8512" spans="11:11">
      <c r="K8512" s="373">
        <v>0.30202918826947234</v>
      </c>
    </row>
    <row r="8513" spans="11:11">
      <c r="K8513" s="373">
        <v>0.1418628377606781</v>
      </c>
    </row>
    <row r="8514" spans="11:11">
      <c r="K8514" s="373">
        <v>0.21608898959052025</v>
      </c>
    </row>
    <row r="8515" spans="11:11">
      <c r="K8515" s="373">
        <v>3.0291262769068572E-2</v>
      </c>
    </row>
    <row r="8516" spans="11:11">
      <c r="K8516" s="373">
        <v>9.3119305759630011E-2</v>
      </c>
    </row>
    <row r="8517" spans="11:11">
      <c r="K8517" s="373">
        <v>0.22289292303475672</v>
      </c>
    </row>
    <row r="8518" spans="11:11">
      <c r="K8518" s="373">
        <v>0.14296288764228882</v>
      </c>
    </row>
    <row r="8519" spans="11:11">
      <c r="K8519" s="373">
        <v>-2.1721799510034945E-3</v>
      </c>
    </row>
    <row r="8520" spans="11:11">
      <c r="K8520" s="373">
        <v>-0.12666302623689185</v>
      </c>
    </row>
    <row r="8521" spans="11:11">
      <c r="K8521" s="373">
        <v>0.19207505622446153</v>
      </c>
    </row>
    <row r="8522" spans="11:11">
      <c r="K8522" s="373">
        <v>0.19756984553581813</v>
      </c>
    </row>
    <row r="8523" spans="11:11">
      <c r="K8523" s="373">
        <v>7.8578751422314408E-2</v>
      </c>
    </row>
    <row r="8524" spans="11:11">
      <c r="K8524" s="373">
        <v>0.21885286137859628</v>
      </c>
    </row>
    <row r="8525" spans="11:11">
      <c r="K8525" s="373">
        <v>0.50899336345111923</v>
      </c>
    </row>
    <row r="8526" spans="11:11">
      <c r="K8526" s="373">
        <v>0.44354925406661838</v>
      </c>
    </row>
    <row r="8527" spans="11:11">
      <c r="K8527" s="373">
        <v>5.7099479881680626E-2</v>
      </c>
    </row>
    <row r="8528" spans="11:11">
      <c r="K8528" s="373">
        <v>-2.5627664178387577E-2</v>
      </c>
    </row>
    <row r="8529" spans="11:11">
      <c r="K8529" s="373">
        <v>0.24691185589968234</v>
      </c>
    </row>
    <row r="8530" spans="11:11">
      <c r="K8530" s="373">
        <v>0.4605688421149301</v>
      </c>
    </row>
    <row r="8531" spans="11:11">
      <c r="K8531" s="373">
        <v>0.43968304079625309</v>
      </c>
    </row>
    <row r="8532" spans="11:11">
      <c r="K8532" s="373">
        <v>0.18201643584035954</v>
      </c>
    </row>
    <row r="8533" spans="11:11">
      <c r="K8533" s="373">
        <v>-0.17350544969213366</v>
      </c>
    </row>
    <row r="8534" spans="11:11">
      <c r="K8534" s="373">
        <v>0.10490857662576536</v>
      </c>
    </row>
    <row r="8535" spans="11:11">
      <c r="K8535" s="373">
        <v>-7.368412740845931E-2</v>
      </c>
    </row>
    <row r="8536" spans="11:11">
      <c r="K8536" s="373">
        <v>0.11600171605503706</v>
      </c>
    </row>
    <row r="8537" spans="11:11">
      <c r="K8537" s="373">
        <v>0.29267287480120108</v>
      </c>
    </row>
    <row r="8538" spans="11:11">
      <c r="K8538" s="373">
        <v>0.26496064360662119</v>
      </c>
    </row>
    <row r="8539" spans="11:11">
      <c r="K8539" s="373">
        <v>0.49765542131323293</v>
      </c>
    </row>
    <row r="8540" spans="11:11">
      <c r="K8540" s="373">
        <v>0.27112871934152016</v>
      </c>
    </row>
    <row r="8541" spans="11:11">
      <c r="K8541" s="373">
        <v>0.25119442720086393</v>
      </c>
    </row>
    <row r="8542" spans="11:11">
      <c r="K8542" s="373">
        <v>0.34890848290879584</v>
      </c>
    </row>
    <row r="8543" spans="11:11">
      <c r="K8543" s="373">
        <v>-2.6301250565477607E-2</v>
      </c>
    </row>
    <row r="8544" spans="11:11">
      <c r="K8544" s="373">
        <v>0.38050610452254441</v>
      </c>
    </row>
    <row r="8545" spans="11:11">
      <c r="K8545" s="373">
        <v>6.2069302170530971E-2</v>
      </c>
    </row>
    <row r="8546" spans="11:11">
      <c r="K8546" s="373">
        <v>7.0148338308894553E-2</v>
      </c>
    </row>
    <row r="8547" spans="11:11">
      <c r="K8547" s="373">
        <v>0.48042826409893835</v>
      </c>
    </row>
    <row r="8548" spans="11:11">
      <c r="K8548" s="373">
        <v>-0.25198075805226905</v>
      </c>
    </row>
    <row r="8549" spans="11:11">
      <c r="K8549" s="373">
        <v>0.12640299054101245</v>
      </c>
    </row>
    <row r="8550" spans="11:11">
      <c r="K8550" s="373">
        <v>0.5072957237901885</v>
      </c>
    </row>
    <row r="8551" spans="11:11">
      <c r="K8551" s="373">
        <v>9.7397648196960507E-2</v>
      </c>
    </row>
    <row r="8552" spans="11:11">
      <c r="K8552" s="373">
        <v>0.17550775408260089</v>
      </c>
    </row>
    <row r="8553" spans="11:11">
      <c r="K8553" s="373">
        <v>0.33698923459408636</v>
      </c>
    </row>
    <row r="8554" spans="11:11">
      <c r="K8554" s="373">
        <v>6.2553198890199946E-2</v>
      </c>
    </row>
    <row r="8555" spans="11:11">
      <c r="K8555" s="373">
        <v>8.7805036448862506E-2</v>
      </c>
    </row>
    <row r="8556" spans="11:11">
      <c r="K8556" s="373">
        <v>0.11316152177091965</v>
      </c>
    </row>
    <row r="8557" spans="11:11">
      <c r="K8557" s="373">
        <v>0.38640928282773879</v>
      </c>
    </row>
    <row r="8558" spans="11:11">
      <c r="K8558" s="373">
        <v>0.41085007010383889</v>
      </c>
    </row>
    <row r="8559" spans="11:11">
      <c r="K8559" s="373">
        <v>0.12499823388116349</v>
      </c>
    </row>
    <row r="8560" spans="11:11">
      <c r="K8560" s="373">
        <v>0.28413063354378409</v>
      </c>
    </row>
    <row r="8561" spans="11:11">
      <c r="K8561" s="373">
        <v>0.49820395665012085</v>
      </c>
    </row>
    <row r="8562" spans="11:11">
      <c r="K8562" s="373">
        <v>6.3298247351185388E-2</v>
      </c>
    </row>
    <row r="8563" spans="11:11">
      <c r="K8563" s="373">
        <v>0.46611117550459458</v>
      </c>
    </row>
    <row r="8564" spans="11:11">
      <c r="K8564" s="373">
        <v>-0.13109351139944492</v>
      </c>
    </row>
    <row r="8565" spans="11:11">
      <c r="K8565" s="373">
        <v>1.7283800986520825E-2</v>
      </c>
    </row>
    <row r="8566" spans="11:11">
      <c r="K8566" s="373">
        <v>0.5076526596877009</v>
      </c>
    </row>
    <row r="8567" spans="11:11">
      <c r="K8567" s="373">
        <v>0.45042402018321659</v>
      </c>
    </row>
    <row r="8568" spans="11:11">
      <c r="K8568" s="373">
        <v>0.54104272311833657</v>
      </c>
    </row>
    <row r="8569" spans="11:11">
      <c r="K8569" s="373">
        <v>0.57118361067847778</v>
      </c>
    </row>
    <row r="8570" spans="11:11">
      <c r="K8570" s="373">
        <v>0.5160440688636958</v>
      </c>
    </row>
    <row r="8571" spans="11:11">
      <c r="K8571" s="373">
        <v>0.53756145832558055</v>
      </c>
    </row>
    <row r="8572" spans="11:11">
      <c r="K8572" s="373">
        <v>0.54161278729176709</v>
      </c>
    </row>
    <row r="8573" spans="11:11">
      <c r="K8573" s="373">
        <v>0.26854495715263504</v>
      </c>
    </row>
    <row r="8574" spans="11:11">
      <c r="K8574" s="373">
        <v>0.48075010151042674</v>
      </c>
    </row>
    <row r="8575" spans="11:11">
      <c r="K8575" s="373">
        <v>0.1163768192521657</v>
      </c>
    </row>
    <row r="8576" spans="11:11">
      <c r="K8576" s="373">
        <v>0.18208853517657597</v>
      </c>
    </row>
    <row r="8577" spans="11:11">
      <c r="K8577" s="373">
        <v>0.41010393242905052</v>
      </c>
    </row>
    <row r="8578" spans="11:11">
      <c r="K8578" s="373">
        <v>-8.1477948730791172E-2</v>
      </c>
    </row>
    <row r="8579" spans="11:11">
      <c r="K8579" s="373">
        <v>5.7700014115745102E-2</v>
      </c>
    </row>
    <row r="8580" spans="11:11">
      <c r="K8580" s="373">
        <v>0.23729828667630115</v>
      </c>
    </row>
    <row r="8581" spans="11:11">
      <c r="K8581" s="373">
        <v>0.61234602744645339</v>
      </c>
    </row>
    <row r="8582" spans="11:11">
      <c r="K8582" s="373">
        <v>9.3783835745574917E-2</v>
      </c>
    </row>
    <row r="8583" spans="11:11">
      <c r="K8583" s="373">
        <v>0.12478988329088514</v>
      </c>
    </row>
    <row r="8584" spans="11:11">
      <c r="K8584" s="373">
        <v>0.13656286313214627</v>
      </c>
    </row>
    <row r="8585" spans="11:11">
      <c r="K8585" s="373">
        <v>-0.14437486039028202</v>
      </c>
    </row>
    <row r="8586" spans="11:11">
      <c r="K8586" s="373">
        <v>1.3461831746709896E-2</v>
      </c>
    </row>
    <row r="8587" spans="11:11">
      <c r="K8587" s="373">
        <v>0.22659835453410726</v>
      </c>
    </row>
    <row r="8588" spans="11:11">
      <c r="K8588" s="373">
        <v>0.32020846532619274</v>
      </c>
    </row>
    <row r="8589" spans="11:11">
      <c r="K8589" s="373">
        <v>0.11351987254597451</v>
      </c>
    </row>
    <row r="8590" spans="11:11">
      <c r="K8590" s="373">
        <v>0.51676730339369081</v>
      </c>
    </row>
    <row r="8591" spans="11:11">
      <c r="K8591" s="373">
        <v>0.58480195379890754</v>
      </c>
    </row>
    <row r="8592" spans="11:11">
      <c r="K8592" s="373">
        <v>0.18252762209866336</v>
      </c>
    </row>
    <row r="8593" spans="11:11">
      <c r="K8593" s="373">
        <v>0.49592704505623586</v>
      </c>
    </row>
    <row r="8594" spans="11:11">
      <c r="K8594" s="373">
        <v>0.4270241486034112</v>
      </c>
    </row>
    <row r="8595" spans="11:11">
      <c r="K8595" s="373">
        <v>0.3762513784468835</v>
      </c>
    </row>
    <row r="8596" spans="11:11">
      <c r="K8596" s="373">
        <v>4.3307705474665781E-2</v>
      </c>
    </row>
    <row r="8597" spans="11:11">
      <c r="K8597" s="373">
        <v>0.11377354127886319</v>
      </c>
    </row>
    <row r="8598" spans="11:11">
      <c r="K8598" s="373">
        <v>0.18234816572708268</v>
      </c>
    </row>
    <row r="8599" spans="11:11">
      <c r="K8599" s="373">
        <v>0.57661466124056027</v>
      </c>
    </row>
    <row r="8600" spans="11:11">
      <c r="K8600" s="373">
        <v>0.24709434938319741</v>
      </c>
    </row>
    <row r="8601" spans="11:11">
      <c r="K8601" s="373">
        <v>0.29647552167266089</v>
      </c>
    </row>
    <row r="8602" spans="11:11">
      <c r="K8602" s="373">
        <v>0.51843965125047031</v>
      </c>
    </row>
    <row r="8603" spans="11:11">
      <c r="K8603" s="373">
        <v>0.488455487910745</v>
      </c>
    </row>
    <row r="8604" spans="11:11">
      <c r="K8604" s="373">
        <v>0.14453839146649372</v>
      </c>
    </row>
    <row r="8605" spans="11:11">
      <c r="K8605" s="373">
        <v>0.11796558099466004</v>
      </c>
    </row>
    <row r="8606" spans="11:11">
      <c r="K8606" s="373">
        <v>0.27441592263092907</v>
      </c>
    </row>
    <row r="8607" spans="11:11">
      <c r="K8607" s="373">
        <v>0.23397349151427371</v>
      </c>
    </row>
    <row r="8608" spans="11:11">
      <c r="K8608" s="373">
        <v>0.1157525788669409</v>
      </c>
    </row>
    <row r="8609" spans="11:11">
      <c r="K8609" s="373">
        <v>5.8084288466359935E-2</v>
      </c>
    </row>
    <row r="8610" spans="11:11">
      <c r="K8610" s="373">
        <v>0.55727604703724709</v>
      </c>
    </row>
    <row r="8611" spans="11:11">
      <c r="K8611" s="373">
        <v>0.39265229646520705</v>
      </c>
    </row>
    <row r="8612" spans="11:11">
      <c r="K8612" s="373">
        <v>0.61870692743351596</v>
      </c>
    </row>
    <row r="8613" spans="11:11">
      <c r="K8613" s="373">
        <v>0.51309233934217358</v>
      </c>
    </row>
    <row r="8614" spans="11:11">
      <c r="K8614" s="373">
        <v>-1.3400050464003166E-2</v>
      </c>
    </row>
    <row r="8615" spans="11:11">
      <c r="K8615" s="373">
        <v>0.20333486112284382</v>
      </c>
    </row>
    <row r="8616" spans="11:11">
      <c r="K8616" s="373">
        <v>0.18120245584427463</v>
      </c>
    </row>
    <row r="8617" spans="11:11">
      <c r="K8617" s="373">
        <v>-3.8583628108054491E-2</v>
      </c>
    </row>
    <row r="8618" spans="11:11">
      <c r="K8618" s="373">
        <v>-2.2322227834818742E-2</v>
      </c>
    </row>
    <row r="8619" spans="11:11">
      <c r="K8619" s="373">
        <v>1.8682214875907155E-2</v>
      </c>
    </row>
    <row r="8620" spans="11:11">
      <c r="K8620" s="373">
        <v>0.359372729351769</v>
      </c>
    </row>
    <row r="8621" spans="11:11">
      <c r="K8621" s="373">
        <v>-0.16786738974939397</v>
      </c>
    </row>
    <row r="8622" spans="11:11">
      <c r="K8622" s="373">
        <v>-3.8187249532943834E-3</v>
      </c>
    </row>
    <row r="8623" spans="11:11">
      <c r="K8623" s="373">
        <v>0.11780852471956327</v>
      </c>
    </row>
    <row r="8624" spans="11:11">
      <c r="K8624" s="373">
        <v>0.39775813030779972</v>
      </c>
    </row>
    <row r="8625" spans="11:11">
      <c r="K8625" s="373">
        <v>0.13427750575641717</v>
      </c>
    </row>
    <row r="8626" spans="11:11">
      <c r="K8626" s="373">
        <v>-7.313477800316992E-3</v>
      </c>
    </row>
    <row r="8627" spans="11:11">
      <c r="K8627" s="373">
        <v>-3.9456338104944866E-2</v>
      </c>
    </row>
    <row r="8628" spans="11:11">
      <c r="K8628" s="373">
        <v>0.31145090807492082</v>
      </c>
    </row>
    <row r="8629" spans="11:11">
      <c r="K8629" s="373">
        <v>0.42396089589856012</v>
      </c>
    </row>
    <row r="8630" spans="11:11">
      <c r="K8630" s="373">
        <v>0.10014040609996577</v>
      </c>
    </row>
    <row r="8631" spans="11:11">
      <c r="K8631" s="373">
        <v>-2.904888013040452E-2</v>
      </c>
    </row>
    <row r="8632" spans="11:11">
      <c r="K8632" s="373">
        <v>-6.3643262225033248E-2</v>
      </c>
    </row>
    <row r="8633" spans="11:11">
      <c r="K8633" s="373">
        <v>0.23105987750978363</v>
      </c>
    </row>
    <row r="8634" spans="11:11">
      <c r="K8634" s="373">
        <v>0.48339202127541436</v>
      </c>
    </row>
    <row r="8635" spans="11:11">
      <c r="K8635" s="373">
        <v>0.23858315935501606</v>
      </c>
    </row>
    <row r="8636" spans="11:11">
      <c r="K8636" s="373">
        <v>0.15671455156559699</v>
      </c>
    </row>
    <row r="8637" spans="11:11">
      <c r="K8637" s="373">
        <v>0.45591863780001241</v>
      </c>
    </row>
    <row r="8638" spans="11:11">
      <c r="K8638" s="373">
        <v>0.44970360153189515</v>
      </c>
    </row>
    <row r="8639" spans="11:11">
      <c r="K8639" s="373">
        <v>-9.877827689204921E-2</v>
      </c>
    </row>
    <row r="8640" spans="11:11">
      <c r="K8640" s="373">
        <v>2.0589128335926077E-2</v>
      </c>
    </row>
    <row r="8641" spans="11:11">
      <c r="K8641" s="373">
        <v>-5.1997766338396145E-2</v>
      </c>
    </row>
    <row r="8642" spans="11:11">
      <c r="K8642" s="373">
        <v>0.35467810854967263</v>
      </c>
    </row>
    <row r="8643" spans="11:11">
      <c r="K8643" s="373">
        <v>0.58406066415085123</v>
      </c>
    </row>
    <row r="8644" spans="11:11">
      <c r="K8644" s="373">
        <v>0.17664933017529605</v>
      </c>
    </row>
    <row r="8645" spans="11:11">
      <c r="K8645" s="373">
        <v>-4.0362109697331228E-2</v>
      </c>
    </row>
    <row r="8646" spans="11:11">
      <c r="K8646" s="373">
        <v>0.42801293159101572</v>
      </c>
    </row>
    <row r="8647" spans="11:11">
      <c r="K8647" s="373">
        <v>-1.5854201261053524E-2</v>
      </c>
    </row>
    <row r="8648" spans="11:11">
      <c r="K8648" s="373">
        <v>0.60467669719458317</v>
      </c>
    </row>
    <row r="8649" spans="11:11">
      <c r="K8649" s="373">
        <v>0.20149277085313422</v>
      </c>
    </row>
    <row r="8650" spans="11:11">
      <c r="K8650" s="373">
        <v>0.10795115039967307</v>
      </c>
    </row>
    <row r="8651" spans="11:11">
      <c r="K8651" s="373">
        <v>0.20958079051353184</v>
      </c>
    </row>
    <row r="8652" spans="11:11">
      <c r="K8652" s="373">
        <v>0.35752143890232513</v>
      </c>
    </row>
    <row r="8653" spans="11:11">
      <c r="K8653" s="373">
        <v>0.11222045232360811</v>
      </c>
    </row>
    <row r="8654" spans="11:11">
      <c r="K8654" s="373">
        <v>0.30013169908644088</v>
      </c>
    </row>
    <row r="8655" spans="11:11">
      <c r="K8655" s="373">
        <v>0.18670800396722864</v>
      </c>
    </row>
    <row r="8656" spans="11:11">
      <c r="K8656" s="373">
        <v>0.2085716387660046</v>
      </c>
    </row>
    <row r="8657" spans="11:11">
      <c r="K8657" s="373">
        <v>8.0098270023409635E-2</v>
      </c>
    </row>
    <row r="8658" spans="11:11">
      <c r="K8658" s="373">
        <v>9.6161984551498048E-2</v>
      </c>
    </row>
    <row r="8659" spans="11:11">
      <c r="K8659" s="373">
        <v>0.42447946011185445</v>
      </c>
    </row>
    <row r="8660" spans="11:11">
      <c r="K8660" s="373">
        <v>-5.7707533811838907E-2</v>
      </c>
    </row>
    <row r="8661" spans="11:11">
      <c r="K8661" s="373">
        <v>4.6608761537884069E-2</v>
      </c>
    </row>
    <row r="8662" spans="11:11">
      <c r="K8662" s="373">
        <v>0.27776392483711887</v>
      </c>
    </row>
    <row r="8663" spans="11:11">
      <c r="K8663" s="373">
        <v>1.2255395270365899E-2</v>
      </c>
    </row>
    <row r="8664" spans="11:11">
      <c r="K8664" s="373">
        <v>0.1203992889464327</v>
      </c>
    </row>
    <row r="8665" spans="11:11">
      <c r="K8665" s="373">
        <v>0.36466617820190317</v>
      </c>
    </row>
    <row r="8666" spans="11:11">
      <c r="K8666" s="373">
        <v>0.32242063567275681</v>
      </c>
    </row>
    <row r="8667" spans="11:11">
      <c r="K8667" s="373">
        <v>0.21848406306421286</v>
      </c>
    </row>
    <row r="8668" spans="11:11">
      <c r="K8668" s="373">
        <v>0.41099187068190313</v>
      </c>
    </row>
    <row r="8669" spans="11:11">
      <c r="K8669" s="373">
        <v>0.57323520278505757</v>
      </c>
    </row>
    <row r="8670" spans="11:11">
      <c r="K8670" s="373">
        <v>0.11733363718273204</v>
      </c>
    </row>
    <row r="8671" spans="11:11">
      <c r="K8671" s="373">
        <v>0.53416110596055089</v>
      </c>
    </row>
    <row r="8672" spans="11:11">
      <c r="K8672" s="373">
        <v>0.60815818318065418</v>
      </c>
    </row>
    <row r="8673" spans="11:11">
      <c r="K8673" s="373">
        <v>0.1603006491842125</v>
      </c>
    </row>
    <row r="8674" spans="11:11">
      <c r="K8674" s="373">
        <v>0.24518623851597421</v>
      </c>
    </row>
    <row r="8675" spans="11:11">
      <c r="K8675" s="373">
        <v>0.42971480792634975</v>
      </c>
    </row>
    <row r="8676" spans="11:11">
      <c r="K8676" s="373">
        <v>0.30153391877613367</v>
      </c>
    </row>
    <row r="8677" spans="11:11">
      <c r="K8677" s="373">
        <v>0.34898955572907564</v>
      </c>
    </row>
    <row r="8678" spans="11:11">
      <c r="K8678" s="373">
        <v>0.35663624431091634</v>
      </c>
    </row>
    <row r="8679" spans="11:11">
      <c r="K8679" s="373">
        <v>9.3869567683501076E-2</v>
      </c>
    </row>
    <row r="8680" spans="11:11">
      <c r="K8680" s="373">
        <v>0.18973264167589687</v>
      </c>
    </row>
    <row r="8681" spans="11:11">
      <c r="K8681" s="373">
        <v>0.48271201236893213</v>
      </c>
    </row>
    <row r="8682" spans="11:11">
      <c r="K8682" s="373">
        <v>0.66317309486417986</v>
      </c>
    </row>
    <row r="8683" spans="11:11">
      <c r="K8683" s="373">
        <v>0.16236758276815566</v>
      </c>
    </row>
    <row r="8684" spans="11:11">
      <c r="K8684" s="373">
        <v>0.4570909287545073</v>
      </c>
    </row>
    <row r="8685" spans="11:11">
      <c r="K8685" s="373">
        <v>0.39796965589599154</v>
      </c>
    </row>
    <row r="8686" spans="11:11">
      <c r="K8686" s="373">
        <v>0.57247820200526989</v>
      </c>
    </row>
    <row r="8687" spans="11:11">
      <c r="K8687" s="373">
        <v>0.39204355134460722</v>
      </c>
    </row>
    <row r="8688" spans="11:11">
      <c r="K8688" s="373">
        <v>0.20133954740720328</v>
      </c>
    </row>
    <row r="8689" spans="11:11">
      <c r="K8689" s="373">
        <v>8.577876967829523E-2</v>
      </c>
    </row>
    <row r="8690" spans="11:11">
      <c r="K8690" s="373">
        <v>0.18077626928189394</v>
      </c>
    </row>
    <row r="8691" spans="11:11">
      <c r="K8691" s="373">
        <v>0.15159440099762289</v>
      </c>
    </row>
    <row r="8692" spans="11:11">
      <c r="K8692" s="373">
        <v>1.6988783138968344E-2</v>
      </c>
    </row>
    <row r="8693" spans="11:11">
      <c r="K8693" s="373">
        <v>0.5580556187897987</v>
      </c>
    </row>
    <row r="8694" spans="11:11">
      <c r="K8694" s="373">
        <v>0.12361061862057143</v>
      </c>
    </row>
    <row r="8695" spans="11:11">
      <c r="K8695" s="373">
        <v>-6.6584836091495903E-2</v>
      </c>
    </row>
    <row r="8696" spans="11:11">
      <c r="K8696" s="373">
        <v>0.34119522039129668</v>
      </c>
    </row>
    <row r="8697" spans="11:11">
      <c r="K8697" s="373">
        <v>0.40648875296605302</v>
      </c>
    </row>
    <row r="8698" spans="11:11">
      <c r="K8698" s="373">
        <v>0.70792259044681383</v>
      </c>
    </row>
    <row r="8699" spans="11:11">
      <c r="K8699" s="373">
        <v>0.22016270454597309</v>
      </c>
    </row>
    <row r="8700" spans="11:11">
      <c r="K8700" s="373">
        <v>0.23510068980864474</v>
      </c>
    </row>
    <row r="8701" spans="11:11">
      <c r="K8701" s="373">
        <v>0.44931482401347278</v>
      </c>
    </row>
    <row r="8702" spans="11:11">
      <c r="K8702" s="373">
        <v>0.12014009033237572</v>
      </c>
    </row>
    <row r="8703" spans="11:11">
      <c r="K8703" s="373">
        <v>0.20556607120007064</v>
      </c>
    </row>
    <row r="8704" spans="11:11">
      <c r="K8704" s="373">
        <v>0.24285168831240722</v>
      </c>
    </row>
    <row r="8705" spans="11:11">
      <c r="K8705" s="373">
        <v>0.35790586239063438</v>
      </c>
    </row>
    <row r="8706" spans="11:11">
      <c r="K8706" s="373">
        <v>0.37586291592540277</v>
      </c>
    </row>
    <row r="8707" spans="11:11">
      <c r="K8707" s="373">
        <v>0.31683445448762049</v>
      </c>
    </row>
    <row r="8708" spans="11:11">
      <c r="K8708" s="373">
        <v>0.22327845207398145</v>
      </c>
    </row>
    <row r="8709" spans="11:11">
      <c r="K8709" s="373">
        <v>0.41201795388543627</v>
      </c>
    </row>
    <row r="8710" spans="11:11">
      <c r="K8710" s="373">
        <v>0.3290441787900551</v>
      </c>
    </row>
    <row r="8711" spans="11:11">
      <c r="K8711" s="373">
        <v>0.26268093843577156</v>
      </c>
    </row>
    <row r="8712" spans="11:11">
      <c r="K8712" s="373">
        <v>0.3379508341197599</v>
      </c>
    </row>
    <row r="8713" spans="11:11">
      <c r="K8713" s="373">
        <v>0.38033947389557254</v>
      </c>
    </row>
    <row r="8714" spans="11:11">
      <c r="K8714" s="373">
        <v>0.4350978745540619</v>
      </c>
    </row>
    <row r="8715" spans="11:11">
      <c r="K8715" s="373">
        <v>0.41493392745103796</v>
      </c>
    </row>
    <row r="8716" spans="11:11">
      <c r="K8716" s="373">
        <v>0.19423920365441272</v>
      </c>
    </row>
    <row r="8717" spans="11:11">
      <c r="K8717" s="373">
        <v>0.33191501888007591</v>
      </c>
    </row>
    <row r="8718" spans="11:11">
      <c r="K8718" s="373">
        <v>0.38334966037927964</v>
      </c>
    </row>
    <row r="8719" spans="11:11">
      <c r="K8719" s="373">
        <v>-3.9407758906838897E-2</v>
      </c>
    </row>
    <row r="8720" spans="11:11">
      <c r="K8720" s="373">
        <v>-1.5517480931626193E-2</v>
      </c>
    </row>
    <row r="8721" spans="11:11">
      <c r="K8721" s="373">
        <v>0.61991342869465305</v>
      </c>
    </row>
    <row r="8722" spans="11:11">
      <c r="K8722" s="373">
        <v>0.52100585220478068</v>
      </c>
    </row>
    <row r="8723" spans="11:11">
      <c r="K8723" s="373">
        <v>8.3761585104615177E-2</v>
      </c>
    </row>
    <row r="8724" spans="11:11">
      <c r="K8724" s="373">
        <v>-0.10028833916582358</v>
      </c>
    </row>
    <row r="8725" spans="11:11">
      <c r="K8725" s="373">
        <v>0.54242766985982116</v>
      </c>
    </row>
    <row r="8726" spans="11:11">
      <c r="K8726" s="373">
        <v>9.0687119699617291E-2</v>
      </c>
    </row>
    <row r="8727" spans="11:11">
      <c r="K8727" s="373">
        <v>0.22375093793302181</v>
      </c>
    </row>
    <row r="8728" spans="11:11">
      <c r="K8728" s="373">
        <v>0.21302585173217614</v>
      </c>
    </row>
    <row r="8729" spans="11:11">
      <c r="K8729" s="373">
        <v>0.40498190793971611</v>
      </c>
    </row>
    <row r="8730" spans="11:11">
      <c r="K8730" s="373">
        <v>0.26745764203451983</v>
      </c>
    </row>
    <row r="8731" spans="11:11">
      <c r="K8731" s="373">
        <v>0.40759962857003229</v>
      </c>
    </row>
    <row r="8732" spans="11:11">
      <c r="K8732" s="373">
        <v>-3.306032594984587E-2</v>
      </c>
    </row>
    <row r="8733" spans="11:11">
      <c r="K8733" s="373">
        <v>0.4919018706908278</v>
      </c>
    </row>
    <row r="8734" spans="11:11">
      <c r="K8734" s="373">
        <v>0.41423317603014365</v>
      </c>
    </row>
    <row r="8735" spans="11:11">
      <c r="K8735" s="373">
        <v>0.39173924895572099</v>
      </c>
    </row>
    <row r="8736" spans="11:11">
      <c r="K8736" s="373">
        <v>0.54668369003934036</v>
      </c>
    </row>
    <row r="8737" spans="11:11">
      <c r="K8737" s="373">
        <v>0.17883390427639267</v>
      </c>
    </row>
    <row r="8738" spans="11:11">
      <c r="K8738" s="373">
        <v>-9.6749195929363152E-2</v>
      </c>
    </row>
    <row r="8739" spans="11:11">
      <c r="K8739" s="373">
        <v>0.34378425606075447</v>
      </c>
    </row>
    <row r="8740" spans="11:11">
      <c r="K8740" s="373">
        <v>0.23918008220143161</v>
      </c>
    </row>
    <row r="8741" spans="11:11">
      <c r="K8741" s="373">
        <v>-0.32195382429187447</v>
      </c>
    </row>
    <row r="8742" spans="11:11">
      <c r="K8742" s="373">
        <v>0.12805688307010898</v>
      </c>
    </row>
    <row r="8743" spans="11:11">
      <c r="K8743" s="373">
        <v>7.4298141506211834E-2</v>
      </c>
    </row>
    <row r="8744" spans="11:11">
      <c r="K8744" s="373">
        <v>0.31349095580544284</v>
      </c>
    </row>
    <row r="8745" spans="11:11">
      <c r="K8745" s="373">
        <v>-6.9757101926143483E-2</v>
      </c>
    </row>
    <row r="8746" spans="11:11">
      <c r="K8746" s="373">
        <v>0.23244678973342836</v>
      </c>
    </row>
    <row r="8747" spans="11:11">
      <c r="K8747" s="373">
        <v>0.37863207578799973</v>
      </c>
    </row>
    <row r="8748" spans="11:11">
      <c r="K8748" s="373">
        <v>0.37960022658580428</v>
      </c>
    </row>
    <row r="8749" spans="11:11">
      <c r="K8749" s="373">
        <v>0.26117457846690439</v>
      </c>
    </row>
    <row r="8750" spans="11:11">
      <c r="K8750" s="373">
        <v>0.26786991932148307</v>
      </c>
    </row>
    <row r="8751" spans="11:11">
      <c r="K8751" s="373">
        <v>0.39910793736924033</v>
      </c>
    </row>
    <row r="8752" spans="11:11">
      <c r="K8752" s="373">
        <v>8.3296429820622242E-2</v>
      </c>
    </row>
    <row r="8753" spans="11:11">
      <c r="K8753" s="373">
        <v>0.51545916316660012</v>
      </c>
    </row>
    <row r="8754" spans="11:11">
      <c r="K8754" s="373">
        <v>7.6988124995153839E-2</v>
      </c>
    </row>
    <row r="8755" spans="11:11">
      <c r="K8755" s="373">
        <v>0.5229444893567865</v>
      </c>
    </row>
    <row r="8756" spans="11:11">
      <c r="K8756" s="373">
        <v>0.31186779339053405</v>
      </c>
    </row>
    <row r="8757" spans="11:11">
      <c r="K8757" s="373">
        <v>0.36560529695141719</v>
      </c>
    </row>
    <row r="8758" spans="11:11">
      <c r="K8758" s="373">
        <v>0.54768114354096875</v>
      </c>
    </row>
    <row r="8759" spans="11:11">
      <c r="K8759" s="373">
        <v>0.30950949657553384</v>
      </c>
    </row>
    <row r="8760" spans="11:11">
      <c r="K8760" s="373">
        <v>0.15910234785771626</v>
      </c>
    </row>
    <row r="8761" spans="11:11">
      <c r="K8761" s="373">
        <v>0.24758992162970239</v>
      </c>
    </row>
    <row r="8762" spans="11:11">
      <c r="K8762" s="373">
        <v>0.10910971960345561</v>
      </c>
    </row>
    <row r="8763" spans="11:11">
      <c r="K8763" s="373">
        <v>0.1266573386967238</v>
      </c>
    </row>
    <row r="8764" spans="11:11">
      <c r="K8764" s="373">
        <v>0.1249458471157272</v>
      </c>
    </row>
    <row r="8765" spans="11:11">
      <c r="K8765" s="373">
        <v>0.11092988015590088</v>
      </c>
    </row>
    <row r="8766" spans="11:11">
      <c r="K8766" s="373">
        <v>0.50954030925707761</v>
      </c>
    </row>
    <row r="8767" spans="11:11">
      <c r="K8767" s="373">
        <v>0.32213119740466367</v>
      </c>
    </row>
    <row r="8768" spans="11:11">
      <c r="K8768" s="373">
        <v>0.20644994738602618</v>
      </c>
    </row>
    <row r="8769" spans="11:11">
      <c r="K8769" s="373">
        <v>0.47349750085721398</v>
      </c>
    </row>
    <row r="8770" spans="11:11">
      <c r="K8770" s="373">
        <v>0.4467366383543232</v>
      </c>
    </row>
    <row r="8771" spans="11:11">
      <c r="K8771" s="373">
        <v>0.29435741229485424</v>
      </c>
    </row>
    <row r="8772" spans="11:11">
      <c r="K8772" s="373">
        <v>8.7512237846415486E-2</v>
      </c>
    </row>
    <row r="8773" spans="11:11">
      <c r="K8773" s="373">
        <v>0.16989172241738171</v>
      </c>
    </row>
    <row r="8774" spans="11:11">
      <c r="K8774" s="373">
        <v>0.43593949989941572</v>
      </c>
    </row>
    <row r="8775" spans="11:11">
      <c r="K8775" s="373">
        <v>0.10159712401702747</v>
      </c>
    </row>
    <row r="8776" spans="11:11">
      <c r="K8776" s="373">
        <v>0.2731728508601643</v>
      </c>
    </row>
    <row r="8777" spans="11:11">
      <c r="K8777" s="373">
        <v>0.19920967140241141</v>
      </c>
    </row>
    <row r="8778" spans="11:11">
      <c r="K8778" s="373">
        <v>0.52624813281319338</v>
      </c>
    </row>
    <row r="8779" spans="11:11">
      <c r="K8779" s="373">
        <v>0.27484067004556856</v>
      </c>
    </row>
    <row r="8780" spans="11:11">
      <c r="K8780" s="373">
        <v>0.42800096284926337</v>
      </c>
    </row>
    <row r="8781" spans="11:11">
      <c r="K8781" s="373">
        <v>0.37684595762531115</v>
      </c>
    </row>
    <row r="8782" spans="11:11">
      <c r="K8782" s="373">
        <v>0.26128138218742269</v>
      </c>
    </row>
    <row r="8783" spans="11:11">
      <c r="K8783" s="373">
        <v>0.73619678084731155</v>
      </c>
    </row>
    <row r="8784" spans="11:11">
      <c r="K8784" s="373">
        <v>0.53721956637002344</v>
      </c>
    </row>
    <row r="8785" spans="11:11">
      <c r="K8785" s="373">
        <v>0.44405832457303229</v>
      </c>
    </row>
    <row r="8786" spans="11:11">
      <c r="K8786" s="373">
        <v>0.15286576816794684</v>
      </c>
    </row>
    <row r="8787" spans="11:11">
      <c r="K8787" s="373">
        <v>0.40855355894575385</v>
      </c>
    </row>
    <row r="8788" spans="11:11">
      <c r="K8788" s="373">
        <v>8.4353059439381761E-2</v>
      </c>
    </row>
    <row r="8789" spans="11:11">
      <c r="K8789" s="373">
        <v>-0.13325092532980742</v>
      </c>
    </row>
    <row r="8790" spans="11:11">
      <c r="K8790" s="373">
        <v>0.26923225051478461</v>
      </c>
    </row>
    <row r="8791" spans="11:11">
      <c r="K8791" s="373">
        <v>0.28265897624880743</v>
      </c>
    </row>
    <row r="8792" spans="11:11">
      <c r="K8792" s="373">
        <v>0.38269291434129649</v>
      </c>
    </row>
    <row r="8793" spans="11:11">
      <c r="K8793" s="373">
        <v>0.24815498167464534</v>
      </c>
    </row>
    <row r="8794" spans="11:11">
      <c r="K8794" s="373">
        <v>-4.0180749140510397E-3</v>
      </c>
    </row>
    <row r="8795" spans="11:11">
      <c r="K8795" s="373">
        <v>0.45360157999561213</v>
      </c>
    </row>
    <row r="8796" spans="11:11">
      <c r="K8796" s="373">
        <v>0.11514447791581972</v>
      </c>
    </row>
    <row r="8797" spans="11:11">
      <c r="K8797" s="373">
        <v>7.5014574232752151E-2</v>
      </c>
    </row>
    <row r="8798" spans="11:11">
      <c r="K8798" s="373">
        <v>4.5928252333870656E-2</v>
      </c>
    </row>
    <row r="8799" spans="11:11">
      <c r="K8799" s="373">
        <v>0.4270981754792107</v>
      </c>
    </row>
    <row r="8800" spans="11:11">
      <c r="K8800" s="373">
        <v>0.67896868236041641</v>
      </c>
    </row>
    <row r="8801" spans="11:11">
      <c r="K8801" s="373">
        <v>7.8237986927437664E-2</v>
      </c>
    </row>
    <row r="8802" spans="11:11">
      <c r="K8802" s="373">
        <v>0.37198775767988801</v>
      </c>
    </row>
    <row r="8803" spans="11:11">
      <c r="K8803" s="373">
        <v>0.24544343577864969</v>
      </c>
    </row>
    <row r="8804" spans="11:11">
      <c r="K8804" s="373">
        <v>-4.3148027473807971E-2</v>
      </c>
    </row>
    <row r="8805" spans="11:11">
      <c r="K8805" s="373">
        <v>0.27651158741379489</v>
      </c>
    </row>
    <row r="8806" spans="11:11">
      <c r="K8806" s="373">
        <v>0.40567473687126254</v>
      </c>
    </row>
    <row r="8807" spans="11:11">
      <c r="K8807" s="373">
        <v>-3.5754187047832175E-2</v>
      </c>
    </row>
    <row r="8808" spans="11:11">
      <c r="K8808" s="373">
        <v>0.54424866881331191</v>
      </c>
    </row>
    <row r="8809" spans="11:11">
      <c r="K8809" s="373">
        <v>0.35374926176950861</v>
      </c>
    </row>
    <row r="8810" spans="11:11">
      <c r="K8810" s="373">
        <v>0.13046891187163423</v>
      </c>
    </row>
    <row r="8811" spans="11:11">
      <c r="K8811" s="373">
        <v>7.324602579314865E-2</v>
      </c>
    </row>
    <row r="8812" spans="11:11">
      <c r="K8812" s="373">
        <v>0.12001583583087205</v>
      </c>
    </row>
    <row r="8813" spans="11:11">
      <c r="K8813" s="373">
        <v>0.57228220500103077</v>
      </c>
    </row>
    <row r="8814" spans="11:11">
      <c r="K8814" s="373">
        <v>0.26647339938638614</v>
      </c>
    </row>
    <row r="8815" spans="11:11">
      <c r="K8815" s="373">
        <v>1.9568273651136669E-2</v>
      </c>
    </row>
    <row r="8816" spans="11:11">
      <c r="K8816" s="373">
        <v>5.2111601214364534E-2</v>
      </c>
    </row>
    <row r="8817" spans="11:11">
      <c r="K8817" s="373">
        <v>0.54747968916544743</v>
      </c>
    </row>
    <row r="8818" spans="11:11">
      <c r="K8818" s="373">
        <v>0.12101694449388489</v>
      </c>
    </row>
    <row r="8819" spans="11:11">
      <c r="K8819" s="373">
        <v>9.2619270860258229E-2</v>
      </c>
    </row>
    <row r="8820" spans="11:11">
      <c r="K8820" s="373">
        <v>7.8913624948372174E-2</v>
      </c>
    </row>
    <row r="8821" spans="11:11">
      <c r="K8821" s="373">
        <v>0.27284819286365702</v>
      </c>
    </row>
    <row r="8822" spans="11:11">
      <c r="K8822" s="373">
        <v>0.20836423657153214</v>
      </c>
    </row>
    <row r="8823" spans="11:11">
      <c r="K8823" s="373">
        <v>0.233024974789932</v>
      </c>
    </row>
    <row r="8824" spans="11:11">
      <c r="K8824" s="373">
        <v>0.25757295753122533</v>
      </c>
    </row>
    <row r="8825" spans="11:11">
      <c r="K8825" s="373">
        <v>8.6029629239456007E-2</v>
      </c>
    </row>
    <row r="8826" spans="11:11">
      <c r="K8826" s="373">
        <v>1.1445758394379446E-2</v>
      </c>
    </row>
    <row r="8827" spans="11:11">
      <c r="K8827" s="373">
        <v>0.24771002057904234</v>
      </c>
    </row>
    <row r="8828" spans="11:11">
      <c r="K8828" s="373">
        <v>0.44839135047895162</v>
      </c>
    </row>
    <row r="8829" spans="11:11">
      <c r="K8829" s="373">
        <v>0.11629298361473861</v>
      </c>
    </row>
    <row r="8830" spans="11:11">
      <c r="K8830" s="373">
        <v>0.16646905856869809</v>
      </c>
    </row>
    <row r="8831" spans="11:11">
      <c r="K8831" s="373">
        <v>2.4714315352357907E-2</v>
      </c>
    </row>
    <row r="8832" spans="11:11">
      <c r="K8832" s="373">
        <v>0.22443014695087249</v>
      </c>
    </row>
    <row r="8833" spans="11:11">
      <c r="K8833" s="373">
        <v>0.30366232495910128</v>
      </c>
    </row>
    <row r="8834" spans="11:11">
      <c r="K8834" s="373">
        <v>0.24208617232718876</v>
      </c>
    </row>
    <row r="8835" spans="11:11">
      <c r="K8835" s="373">
        <v>0.36713607982045193</v>
      </c>
    </row>
    <row r="8836" spans="11:11">
      <c r="K8836" s="373">
        <v>-4.4493205063805497E-2</v>
      </c>
    </row>
    <row r="8837" spans="11:11">
      <c r="K8837" s="373">
        <v>0.53377377970671702</v>
      </c>
    </row>
    <row r="8838" spans="11:11">
      <c r="K8838" s="373">
        <v>0.50875922479790003</v>
      </c>
    </row>
    <row r="8839" spans="11:11">
      <c r="K8839" s="373">
        <v>0.46328534642077157</v>
      </c>
    </row>
    <row r="8840" spans="11:11">
      <c r="K8840" s="373">
        <v>0.11695536136904972</v>
      </c>
    </row>
    <row r="8841" spans="11:11">
      <c r="K8841" s="373">
        <v>-9.4996469450832066E-2</v>
      </c>
    </row>
    <row r="8842" spans="11:11">
      <c r="K8842" s="373">
        <v>0.35297227919091356</v>
      </c>
    </row>
    <row r="8843" spans="11:11">
      <c r="K8843" s="373">
        <v>0.48926734066780808</v>
      </c>
    </row>
    <row r="8844" spans="11:11">
      <c r="K8844" s="373">
        <v>-0.25704557104568637</v>
      </c>
    </row>
    <row r="8845" spans="11:11">
      <c r="K8845" s="373">
        <v>0.50083296557547308</v>
      </c>
    </row>
    <row r="8846" spans="11:11">
      <c r="K8846" s="373">
        <v>0.30656462696045872</v>
      </c>
    </row>
    <row r="8847" spans="11:11">
      <c r="K8847" s="373">
        <v>3.4953654230106546E-2</v>
      </c>
    </row>
    <row r="8848" spans="11:11">
      <c r="K8848" s="373">
        <v>0.35498706197736452</v>
      </c>
    </row>
    <row r="8849" spans="11:11">
      <c r="K8849" s="373">
        <v>0.34396521544153713</v>
      </c>
    </row>
    <row r="8850" spans="11:11">
      <c r="K8850" s="373">
        <v>0.52561088246907706</v>
      </c>
    </row>
    <row r="8851" spans="11:11">
      <c r="K8851" s="373">
        <v>0.45670443870629041</v>
      </c>
    </row>
    <row r="8852" spans="11:11">
      <c r="K8852" s="373">
        <v>0.38459745267853362</v>
      </c>
    </row>
    <row r="8853" spans="11:11">
      <c r="K8853" s="373">
        <v>0.3285628792820785</v>
      </c>
    </row>
    <row r="8854" spans="11:11">
      <c r="K8854" s="373">
        <v>0.16578544198725509</v>
      </c>
    </row>
    <row r="8855" spans="11:11">
      <c r="K8855" s="373">
        <v>0.47184988638184633</v>
      </c>
    </row>
    <row r="8856" spans="11:11">
      <c r="K8856" s="373">
        <v>0.24087138271652075</v>
      </c>
    </row>
    <row r="8857" spans="11:11">
      <c r="K8857" s="373">
        <v>0.25917499613793771</v>
      </c>
    </row>
    <row r="8858" spans="11:11">
      <c r="K8858" s="373">
        <v>-6.9738785154699334E-3</v>
      </c>
    </row>
    <row r="8859" spans="11:11">
      <c r="K8859" s="373">
        <v>0.17511378616908346</v>
      </c>
    </row>
    <row r="8860" spans="11:11">
      <c r="K8860" s="373">
        <v>0.1814074833736119</v>
      </c>
    </row>
    <row r="8861" spans="11:11">
      <c r="K8861" s="373">
        <v>-0.11609122733570731</v>
      </c>
    </row>
    <row r="8862" spans="11:11">
      <c r="K8862" s="373">
        <v>0.34255490000313871</v>
      </c>
    </row>
    <row r="8863" spans="11:11">
      <c r="K8863" s="373">
        <v>0.31794689154057942</v>
      </c>
    </row>
    <row r="8864" spans="11:11">
      <c r="K8864" s="373">
        <v>0.18561982175582115</v>
      </c>
    </row>
    <row r="8865" spans="11:11">
      <c r="K8865" s="373">
        <v>0.29672452538873384</v>
      </c>
    </row>
    <row r="8866" spans="11:11">
      <c r="K8866" s="373">
        <v>-6.7446639506199113E-2</v>
      </c>
    </row>
    <row r="8867" spans="11:11">
      <c r="K8867" s="373">
        <v>0.11899819959001423</v>
      </c>
    </row>
    <row r="8868" spans="11:11">
      <c r="K8868" s="373">
        <v>-3.4977904942309457E-2</v>
      </c>
    </row>
    <row r="8869" spans="11:11">
      <c r="K8869" s="373">
        <v>-2.3523944958455889E-2</v>
      </c>
    </row>
    <row r="8870" spans="11:11">
      <c r="K8870" s="373">
        <v>0.16966764306883464</v>
      </c>
    </row>
    <row r="8871" spans="11:11">
      <c r="K8871" s="373">
        <v>0.44918189629640715</v>
      </c>
    </row>
    <row r="8872" spans="11:11">
      <c r="K8872" s="373">
        <v>0.1191465659933455</v>
      </c>
    </row>
    <row r="8873" spans="11:11">
      <c r="K8873" s="373">
        <v>0.59253142573364115</v>
      </c>
    </row>
    <row r="8874" spans="11:11">
      <c r="K8874" s="373">
        <v>0.11182677113959349</v>
      </c>
    </row>
    <row r="8875" spans="11:11">
      <c r="K8875" s="373">
        <v>0.28320545137112041</v>
      </c>
    </row>
    <row r="8876" spans="11:11">
      <c r="K8876" s="373">
        <v>-0.15355169189890827</v>
      </c>
    </row>
    <row r="8877" spans="11:11">
      <c r="K8877" s="373">
        <v>0.297437153004523</v>
      </c>
    </row>
    <row r="8878" spans="11:11">
      <c r="K8878" s="373">
        <v>0.1841853484845819</v>
      </c>
    </row>
    <row r="8879" spans="11:11">
      <c r="K8879" s="373">
        <v>0.2827328361627619</v>
      </c>
    </row>
    <row r="8880" spans="11:11">
      <c r="K8880" s="373">
        <v>0.5458449002922936</v>
      </c>
    </row>
    <row r="8881" spans="11:11">
      <c r="K8881" s="373">
        <v>0.21837264609353513</v>
      </c>
    </row>
    <row r="8882" spans="11:11">
      <c r="K8882" s="373">
        <v>0.36523987433860383</v>
      </c>
    </row>
    <row r="8883" spans="11:11">
      <c r="K8883" s="373">
        <v>0.28193095724725747</v>
      </c>
    </row>
    <row r="8884" spans="11:11">
      <c r="K8884" s="373">
        <v>0.26091566713430359</v>
      </c>
    </row>
    <row r="8885" spans="11:11">
      <c r="K8885" s="373">
        <v>0.63279302098225165</v>
      </c>
    </row>
    <row r="8886" spans="11:11">
      <c r="K8886" s="373">
        <v>6.3779832344236009E-2</v>
      </c>
    </row>
    <row r="8887" spans="11:11">
      <c r="K8887" s="373">
        <v>6.8795933633244877E-2</v>
      </c>
    </row>
    <row r="8888" spans="11:11">
      <c r="K8888" s="373">
        <v>4.8219850275552645E-3</v>
      </c>
    </row>
    <row r="8889" spans="11:11">
      <c r="K8889" s="373">
        <v>0.26037215746407893</v>
      </c>
    </row>
    <row r="8890" spans="11:11">
      <c r="K8890" s="373">
        <v>0.53788757772194273</v>
      </c>
    </row>
    <row r="8891" spans="11:11">
      <c r="K8891" s="373">
        <v>0.12765360446189855</v>
      </c>
    </row>
    <row r="8892" spans="11:11">
      <c r="K8892" s="373">
        <v>0.29316683154482814</v>
      </c>
    </row>
    <row r="8893" spans="11:11">
      <c r="K8893" s="373">
        <v>0.24146571152438745</v>
      </c>
    </row>
    <row r="8894" spans="11:11">
      <c r="K8894" s="373">
        <v>0.40517606128057881</v>
      </c>
    </row>
    <row r="8895" spans="11:11">
      <c r="K8895" s="373">
        <v>8.1834323848694268E-2</v>
      </c>
    </row>
    <row r="8896" spans="11:11">
      <c r="K8896" s="373">
        <v>0.17678349271654747</v>
      </c>
    </row>
    <row r="8897" spans="11:11">
      <c r="K8897" s="373">
        <v>0.37118307811201134</v>
      </c>
    </row>
    <row r="8898" spans="11:11">
      <c r="K8898" s="373">
        <v>0.38349821192355771</v>
      </c>
    </row>
    <row r="8899" spans="11:11">
      <c r="K8899" s="373">
        <v>0.52402551965181221</v>
      </c>
    </row>
    <row r="8900" spans="11:11">
      <c r="K8900" s="373">
        <v>0.36388572503289551</v>
      </c>
    </row>
    <row r="8901" spans="11:11">
      <c r="K8901" s="373">
        <v>0.4660668792132463</v>
      </c>
    </row>
    <row r="8902" spans="11:11">
      <c r="K8902" s="373">
        <v>0.18565373790150774</v>
      </c>
    </row>
    <row r="8903" spans="11:11">
      <c r="K8903" s="373">
        <v>1.1742073083360616E-2</v>
      </c>
    </row>
    <row r="8904" spans="11:11">
      <c r="K8904" s="373">
        <v>0.28645042890030914</v>
      </c>
    </row>
    <row r="8905" spans="11:11">
      <c r="K8905" s="373">
        <v>-6.6321367541320453E-2</v>
      </c>
    </row>
    <row r="8906" spans="11:11">
      <c r="K8906" s="373">
        <v>0.4393719922657382</v>
      </c>
    </row>
    <row r="8907" spans="11:11">
      <c r="K8907" s="373">
        <v>1.5515701527669234E-2</v>
      </c>
    </row>
    <row r="8908" spans="11:11">
      <c r="K8908" s="373">
        <v>7.354269887264242E-2</v>
      </c>
    </row>
    <row r="8909" spans="11:11">
      <c r="K8909" s="373">
        <v>-0.11654118265501712</v>
      </c>
    </row>
    <row r="8910" spans="11:11">
      <c r="K8910" s="373">
        <v>0.26117744406707444</v>
      </c>
    </row>
    <row r="8911" spans="11:11">
      <c r="K8911" s="373">
        <v>0.4889582523875835</v>
      </c>
    </row>
    <row r="8912" spans="11:11">
      <c r="K8912" s="373">
        <v>0.53734124812927209</v>
      </c>
    </row>
    <row r="8913" spans="11:11">
      <c r="K8913" s="373">
        <v>0.49897068959020485</v>
      </c>
    </row>
    <row r="8914" spans="11:11">
      <c r="K8914" s="373">
        <v>0.25513625989381028</v>
      </c>
    </row>
    <row r="8915" spans="11:11">
      <c r="K8915" s="373">
        <v>0.44711471302083527</v>
      </c>
    </row>
    <row r="8916" spans="11:11">
      <c r="K8916" s="373">
        <v>0.25969643228320249</v>
      </c>
    </row>
    <row r="8917" spans="11:11">
      <c r="K8917" s="373">
        <v>-2.8775993467515137E-2</v>
      </c>
    </row>
    <row r="8918" spans="11:11">
      <c r="K8918" s="373">
        <v>-3.6044689115132478E-2</v>
      </c>
    </row>
    <row r="8919" spans="11:11">
      <c r="K8919" s="373">
        <v>9.9777909591017844E-2</v>
      </c>
    </row>
    <row r="8920" spans="11:11">
      <c r="K8920" s="373">
        <v>0.43335860513015056</v>
      </c>
    </row>
    <row r="8921" spans="11:11">
      <c r="K8921" s="373">
        <v>0.38181844937593801</v>
      </c>
    </row>
    <row r="8922" spans="11:11">
      <c r="K8922" s="373">
        <v>0.17245311608863445</v>
      </c>
    </row>
    <row r="8923" spans="11:11">
      <c r="K8923" s="373">
        <v>0.43923065976852316</v>
      </c>
    </row>
    <row r="8924" spans="11:11">
      <c r="K8924" s="373">
        <v>7.2732671842995922E-2</v>
      </c>
    </row>
    <row r="8925" spans="11:11">
      <c r="K8925" s="373">
        <v>-0.2844723542388693</v>
      </c>
    </row>
    <row r="8926" spans="11:11">
      <c r="K8926" s="373">
        <v>0.52909292430168775</v>
      </c>
    </row>
    <row r="8927" spans="11:11">
      <c r="K8927" s="373">
        <v>0.10059039442475104</v>
      </c>
    </row>
    <row r="8928" spans="11:11">
      <c r="K8928" s="373">
        <v>0.10114236209820016</v>
      </c>
    </row>
    <row r="8929" spans="11:11">
      <c r="K8929" s="373">
        <v>0.68468519208452272</v>
      </c>
    </row>
    <row r="8930" spans="11:11">
      <c r="K8930" s="373">
        <v>0.32222041768959975</v>
      </c>
    </row>
    <row r="8931" spans="11:11">
      <c r="K8931" s="373">
        <v>0.27829663363061097</v>
      </c>
    </row>
    <row r="8932" spans="11:11">
      <c r="K8932" s="373">
        <v>0.30686298183544491</v>
      </c>
    </row>
    <row r="8933" spans="11:11">
      <c r="K8933" s="373">
        <v>0.22645999636353298</v>
      </c>
    </row>
    <row r="8934" spans="11:11">
      <c r="K8934" s="373">
        <v>0.10432471748173699</v>
      </c>
    </row>
    <row r="8935" spans="11:11">
      <c r="K8935" s="373">
        <v>0.11680500073473632</v>
      </c>
    </row>
    <row r="8936" spans="11:11">
      <c r="K8936" s="373">
        <v>0.19225359144079457</v>
      </c>
    </row>
    <row r="8937" spans="11:11">
      <c r="K8937" s="373">
        <v>0.39687579226692726</v>
      </c>
    </row>
    <row r="8938" spans="11:11">
      <c r="K8938" s="373">
        <v>0.11474376133053577</v>
      </c>
    </row>
    <row r="8939" spans="11:11">
      <c r="K8939" s="373">
        <v>0.2512195751225248</v>
      </c>
    </row>
    <row r="8940" spans="11:11">
      <c r="K8940" s="373">
        <v>0.37739295668936013</v>
      </c>
    </row>
    <row r="8941" spans="11:11">
      <c r="K8941" s="373">
        <v>0.10657220622479113</v>
      </c>
    </row>
    <row r="8942" spans="11:11">
      <c r="K8942" s="373">
        <v>0.45951074701564121</v>
      </c>
    </row>
    <row r="8943" spans="11:11">
      <c r="K8943" s="373">
        <v>0.16600635367373995</v>
      </c>
    </row>
    <row r="8944" spans="11:11">
      <c r="K8944" s="373">
        <v>0.38137661965783209</v>
      </c>
    </row>
    <row r="8945" spans="11:11">
      <c r="K8945" s="373">
        <v>0.31563146779735307</v>
      </c>
    </row>
    <row r="8946" spans="11:11">
      <c r="K8946" s="373">
        <v>0.18369587075461213</v>
      </c>
    </row>
    <row r="8947" spans="11:11">
      <c r="K8947" s="373">
        <v>-3.5615152915959514E-2</v>
      </c>
    </row>
    <row r="8948" spans="11:11">
      <c r="K8948" s="373">
        <v>-1.2797513899810431E-3</v>
      </c>
    </row>
    <row r="8949" spans="11:11">
      <c r="K8949" s="373">
        <v>0.59190463335022225</v>
      </c>
    </row>
    <row r="8950" spans="11:11">
      <c r="K8950" s="373">
        <v>0.42202416711342416</v>
      </c>
    </row>
    <row r="8951" spans="11:11">
      <c r="K8951" s="373">
        <v>0.33586737539675759</v>
      </c>
    </row>
    <row r="8952" spans="11:11">
      <c r="K8952" s="373">
        <v>-1.1917851093464549E-2</v>
      </c>
    </row>
    <row r="8953" spans="11:11">
      <c r="K8953" s="373">
        <v>8.0915393920626189E-2</v>
      </c>
    </row>
    <row r="8954" spans="11:11">
      <c r="K8954" s="373">
        <v>0.21002324907090486</v>
      </c>
    </row>
    <row r="8955" spans="11:11">
      <c r="K8955" s="373">
        <v>0.41397597455799584</v>
      </c>
    </row>
    <row r="8956" spans="11:11">
      <c r="K8956" s="373">
        <v>3.3211977057659325E-2</v>
      </c>
    </row>
    <row r="8957" spans="11:11">
      <c r="K8957" s="373">
        <v>0.16863598878791386</v>
      </c>
    </row>
    <row r="8958" spans="11:11">
      <c r="K8958" s="373">
        <v>7.5315150275751197E-2</v>
      </c>
    </row>
    <row r="8959" spans="11:11">
      <c r="K8959" s="373">
        <v>0.13925361211527942</v>
      </c>
    </row>
    <row r="8960" spans="11:11">
      <c r="K8960" s="373">
        <v>0.45637388207325835</v>
      </c>
    </row>
    <row r="8961" spans="11:11">
      <c r="K8961" s="373">
        <v>-0.12727790945357964</v>
      </c>
    </row>
    <row r="8962" spans="11:11">
      <c r="K8962" s="373">
        <v>0.1265569372141877</v>
      </c>
    </row>
    <row r="8963" spans="11:11">
      <c r="K8963" s="373">
        <v>0.29946300433885109</v>
      </c>
    </row>
    <row r="8964" spans="11:11">
      <c r="K8964" s="373">
        <v>0.48577842284917572</v>
      </c>
    </row>
    <row r="8965" spans="11:11">
      <c r="K8965" s="373">
        <v>0.30768005841796398</v>
      </c>
    </row>
    <row r="8966" spans="11:11">
      <c r="K8966" s="373">
        <v>0.46611980853719981</v>
      </c>
    </row>
    <row r="8967" spans="11:11">
      <c r="K8967" s="373">
        <v>0.27079332603069006</v>
      </c>
    </row>
    <row r="8968" spans="11:11">
      <c r="K8968" s="373">
        <v>0.48318181891646916</v>
      </c>
    </row>
    <row r="8969" spans="11:11">
      <c r="K8969" s="373">
        <v>8.0269796081524403E-2</v>
      </c>
    </row>
    <row r="8970" spans="11:11">
      <c r="K8970" s="373">
        <v>0.53931239073424586</v>
      </c>
    </row>
    <row r="8971" spans="11:11">
      <c r="K8971" s="373">
        <v>-5.8904828953702637E-2</v>
      </c>
    </row>
    <row r="8972" spans="11:11">
      <c r="K8972" s="373">
        <v>0.34782686928562345</v>
      </c>
    </row>
    <row r="8973" spans="11:11">
      <c r="K8973" s="373">
        <v>2.293123253200724E-2</v>
      </c>
    </row>
    <row r="8974" spans="11:11">
      <c r="K8974" s="373">
        <v>3.3724774204265451E-2</v>
      </c>
    </row>
    <row r="8975" spans="11:11">
      <c r="K8975" s="373">
        <v>0.11379808249056933</v>
      </c>
    </row>
    <row r="8976" spans="11:11">
      <c r="K8976" s="373">
        <v>0.32564226443165833</v>
      </c>
    </row>
    <row r="8977" spans="11:11">
      <c r="K8977" s="373">
        <v>7.4589930325997145E-2</v>
      </c>
    </row>
    <row r="8978" spans="11:11">
      <c r="K8978" s="373">
        <v>-1.3527279304625606E-2</v>
      </c>
    </row>
    <row r="8979" spans="11:11">
      <c r="K8979" s="373">
        <v>0.1943455837404684</v>
      </c>
    </row>
    <row r="8980" spans="11:11">
      <c r="K8980" s="373">
        <v>8.3407995765400589E-2</v>
      </c>
    </row>
    <row r="8981" spans="11:11">
      <c r="K8981" s="373">
        <v>0.45057740541801761</v>
      </c>
    </row>
    <row r="8982" spans="11:11">
      <c r="K8982" s="373">
        <v>6.1253038652433256E-2</v>
      </c>
    </row>
    <row r="8983" spans="11:11">
      <c r="K8983" s="373">
        <v>-0.1401579328742536</v>
      </c>
    </row>
    <row r="8984" spans="11:11">
      <c r="K8984" s="373">
        <v>0.51925876058927489</v>
      </c>
    </row>
    <row r="8985" spans="11:11">
      <c r="K8985" s="373">
        <v>0.38472443475337292</v>
      </c>
    </row>
    <row r="8986" spans="11:11">
      <c r="K8986" s="373">
        <v>0.37416319820553157</v>
      </c>
    </row>
    <row r="8987" spans="11:11">
      <c r="K8987" s="373">
        <v>0.29551911686634957</v>
      </c>
    </row>
    <row r="8988" spans="11:11">
      <c r="K8988" s="373">
        <v>0.14080423023718436</v>
      </c>
    </row>
    <row r="8989" spans="11:11">
      <c r="K8989" s="373">
        <v>0.2110901613596714</v>
      </c>
    </row>
    <row r="8990" spans="11:11">
      <c r="K8990" s="373">
        <v>2.3495449634714394E-2</v>
      </c>
    </row>
    <row r="8991" spans="11:11">
      <c r="K8991" s="373">
        <v>-0.13593904547257352</v>
      </c>
    </row>
    <row r="8992" spans="11:11">
      <c r="K8992" s="373">
        <v>0.34360033798791512</v>
      </c>
    </row>
    <row r="8993" spans="11:11">
      <c r="K8993" s="373">
        <v>0.42544388808946776</v>
      </c>
    </row>
    <row r="8994" spans="11:11">
      <c r="K8994" s="373">
        <v>0.26584136548239545</v>
      </c>
    </row>
    <row r="8995" spans="11:11">
      <c r="K8995" s="373">
        <v>0.59688767833532963</v>
      </c>
    </row>
    <row r="8996" spans="11:11">
      <c r="K8996" s="373">
        <v>0.36681534936886662</v>
      </c>
    </row>
    <row r="8997" spans="11:11">
      <c r="K8997" s="373">
        <v>0.45487121103643857</v>
      </c>
    </row>
    <row r="8998" spans="11:11">
      <c r="K8998" s="373">
        <v>0.24919315495415906</v>
      </c>
    </row>
    <row r="8999" spans="11:11">
      <c r="K8999" s="373">
        <v>0.30149739434494527</v>
      </c>
    </row>
    <row r="9000" spans="11:11">
      <c r="K9000" s="373">
        <v>0.4156535119139726</v>
      </c>
    </row>
    <row r="9001" spans="11:11">
      <c r="K9001" s="373">
        <v>0.33201947729470138</v>
      </c>
    </row>
    <row r="9002" spans="11:11">
      <c r="K9002" s="373">
        <v>0.11761915151471936</v>
      </c>
    </row>
    <row r="9003" spans="11:11">
      <c r="K9003" s="373">
        <v>0.14598624057926934</v>
      </c>
    </row>
    <row r="9004" spans="11:11">
      <c r="K9004" s="373">
        <v>7.9979487218505785E-2</v>
      </c>
    </row>
    <row r="9005" spans="11:11">
      <c r="K9005" s="373">
        <v>0.1598916583757819</v>
      </c>
    </row>
    <row r="9006" spans="11:11">
      <c r="K9006" s="373">
        <v>0.38592237486535974</v>
      </c>
    </row>
    <row r="9007" spans="11:11">
      <c r="K9007" s="373">
        <v>5.5950509365704226E-2</v>
      </c>
    </row>
    <row r="9008" spans="11:11">
      <c r="K9008" s="373">
        <v>6.5724080060210133E-2</v>
      </c>
    </row>
    <row r="9009" spans="11:11">
      <c r="K9009" s="373">
        <v>8.2358650092103636E-2</v>
      </c>
    </row>
    <row r="9010" spans="11:11">
      <c r="K9010" s="373">
        <v>0.45241479965506604</v>
      </c>
    </row>
    <row r="9011" spans="11:11">
      <c r="K9011" s="373">
        <v>0.40490448660739764</v>
      </c>
    </row>
    <row r="9012" spans="11:11">
      <c r="K9012" s="373">
        <v>0.16554087295864517</v>
      </c>
    </row>
    <row r="9013" spans="11:11">
      <c r="K9013" s="373">
        <v>0.12165568187147002</v>
      </c>
    </row>
    <row r="9014" spans="11:11">
      <c r="K9014" s="373">
        <v>0.24487182817358333</v>
      </c>
    </row>
    <row r="9015" spans="11:11">
      <c r="K9015" s="373">
        <v>0.391817318360556</v>
      </c>
    </row>
    <row r="9016" spans="11:11">
      <c r="K9016" s="373">
        <v>0.2549711613857164</v>
      </c>
    </row>
    <row r="9017" spans="11:11">
      <c r="K9017" s="373">
        <v>-7.6620288343460019E-2</v>
      </c>
    </row>
    <row r="9018" spans="11:11">
      <c r="K9018" s="373">
        <v>0.17559006439354152</v>
      </c>
    </row>
    <row r="9019" spans="11:11">
      <c r="K9019" s="373">
        <v>0.22212444257766895</v>
      </c>
    </row>
    <row r="9020" spans="11:11">
      <c r="K9020" s="373">
        <v>8.0205998161713143E-2</v>
      </c>
    </row>
    <row r="9021" spans="11:11">
      <c r="K9021" s="373">
        <v>0.30716283247585596</v>
      </c>
    </row>
    <row r="9022" spans="11:11">
      <c r="K9022" s="373">
        <v>-9.7153687639734199E-2</v>
      </c>
    </row>
    <row r="9023" spans="11:11">
      <c r="K9023" s="373">
        <v>0.42301102527875734</v>
      </c>
    </row>
    <row r="9024" spans="11:11">
      <c r="K9024" s="373">
        <v>0.16851193137733889</v>
      </c>
    </row>
    <row r="9025" spans="11:11">
      <c r="K9025" s="373">
        <v>2.5286023826810888E-2</v>
      </c>
    </row>
    <row r="9026" spans="11:11">
      <c r="K9026" s="373">
        <v>0.19730771948346848</v>
      </c>
    </row>
    <row r="9027" spans="11:11">
      <c r="K9027" s="373">
        <v>0.12261726840296716</v>
      </c>
    </row>
    <row r="9028" spans="11:11">
      <c r="K9028" s="373">
        <v>-2.7059605009029486E-2</v>
      </c>
    </row>
    <row r="9029" spans="11:11">
      <c r="K9029" s="373">
        <v>0.13044297687313788</v>
      </c>
    </row>
    <row r="9030" spans="11:11">
      <c r="K9030" s="373">
        <v>0.38992155623835512</v>
      </c>
    </row>
    <row r="9031" spans="11:11">
      <c r="K9031" s="373">
        <v>0.12047320169068532</v>
      </c>
    </row>
    <row r="9032" spans="11:11">
      <c r="K9032" s="373">
        <v>0.14772979278602039</v>
      </c>
    </row>
    <row r="9033" spans="11:11">
      <c r="K9033" s="373">
        <v>0.37548443411175469</v>
      </c>
    </row>
    <row r="9034" spans="11:11">
      <c r="K9034" s="373">
        <v>0.56030309730544037</v>
      </c>
    </row>
    <row r="9035" spans="11:11">
      <c r="K9035" s="373">
        <v>0.2990512923687163</v>
      </c>
    </row>
    <row r="9036" spans="11:11">
      <c r="K9036" s="373">
        <v>0.19751296652708628</v>
      </c>
    </row>
    <row r="9037" spans="11:11">
      <c r="K9037" s="373">
        <v>8.6484020847075627E-2</v>
      </c>
    </row>
    <row r="9038" spans="11:11">
      <c r="K9038" s="373">
        <v>0.18740103395439101</v>
      </c>
    </row>
    <row r="9039" spans="11:11">
      <c r="K9039" s="373">
        <v>0.2816499403434396</v>
      </c>
    </row>
    <row r="9040" spans="11:11">
      <c r="K9040" s="373">
        <v>-7.790534040542485E-2</v>
      </c>
    </row>
    <row r="9041" spans="11:11">
      <c r="K9041" s="373">
        <v>-8.8475052582100533E-2</v>
      </c>
    </row>
    <row r="9042" spans="11:11">
      <c r="K9042" s="373">
        <v>0.29765831538439147</v>
      </c>
    </row>
    <row r="9043" spans="11:11">
      <c r="K9043" s="373">
        <v>9.8959831039713508E-2</v>
      </c>
    </row>
    <row r="9044" spans="11:11">
      <c r="K9044" s="373">
        <v>0.20984594801788137</v>
      </c>
    </row>
    <row r="9045" spans="11:11">
      <c r="K9045" s="373">
        <v>0.32374569376553675</v>
      </c>
    </row>
    <row r="9046" spans="11:11">
      <c r="K9046" s="373">
        <v>1.7147359163350417E-2</v>
      </c>
    </row>
    <row r="9047" spans="11:11">
      <c r="K9047" s="373">
        <v>0.58386697645074315</v>
      </c>
    </row>
    <row r="9048" spans="11:11">
      <c r="K9048" s="373">
        <v>0.39549231746713454</v>
      </c>
    </row>
    <row r="9049" spans="11:11">
      <c r="K9049" s="373">
        <v>0.67774301426669759</v>
      </c>
    </row>
    <row r="9050" spans="11:11">
      <c r="K9050" s="373">
        <v>0.48328751290434213</v>
      </c>
    </row>
    <row r="9051" spans="11:11">
      <c r="K9051" s="373">
        <v>-0.10262487447649016</v>
      </c>
    </row>
    <row r="9052" spans="11:11">
      <c r="K9052" s="373">
        <v>0.17800807316615663</v>
      </c>
    </row>
    <row r="9053" spans="11:11">
      <c r="K9053" s="373">
        <v>0.39573955858040488</v>
      </c>
    </row>
    <row r="9054" spans="11:11">
      <c r="K9054" s="373">
        <v>0.36813663514654849</v>
      </c>
    </row>
    <row r="9055" spans="11:11">
      <c r="K9055" s="373">
        <v>-7.886609589053073E-2</v>
      </c>
    </row>
    <row r="9056" spans="11:11">
      <c r="K9056" s="373">
        <v>0.1515107863490468</v>
      </c>
    </row>
    <row r="9057" spans="11:11">
      <c r="K9057" s="373">
        <v>0.40327103213374715</v>
      </c>
    </row>
    <row r="9058" spans="11:11">
      <c r="K9058" s="373">
        <v>0.2745448321427082</v>
      </c>
    </row>
    <row r="9059" spans="11:11">
      <c r="K9059" s="373">
        <v>0.26402738025138839</v>
      </c>
    </row>
    <row r="9060" spans="11:11">
      <c r="K9060" s="373">
        <v>0.12359781282195459</v>
      </c>
    </row>
    <row r="9061" spans="11:11">
      <c r="K9061" s="373">
        <v>0.11779468460891884</v>
      </c>
    </row>
    <row r="9062" spans="11:11">
      <c r="K9062" s="373">
        <v>0.38261204357934231</v>
      </c>
    </row>
    <row r="9063" spans="11:11">
      <c r="K9063" s="373">
        <v>-2.8323299147527625E-2</v>
      </c>
    </row>
    <row r="9064" spans="11:11">
      <c r="K9064" s="373">
        <v>0.41217369413361005</v>
      </c>
    </row>
    <row r="9065" spans="11:11">
      <c r="K9065" s="373">
        <v>0.12465766821284263</v>
      </c>
    </row>
    <row r="9066" spans="11:11">
      <c r="K9066" s="373">
        <v>0.4106436009410539</v>
      </c>
    </row>
    <row r="9067" spans="11:11">
      <c r="K9067" s="373">
        <v>1.3052643637915917E-2</v>
      </c>
    </row>
    <row r="9068" spans="11:11">
      <c r="K9068" s="373">
        <v>0.14931546954621933</v>
      </c>
    </row>
    <row r="9069" spans="11:11">
      <c r="K9069" s="373">
        <v>0.6023175986585525</v>
      </c>
    </row>
    <row r="9070" spans="11:11">
      <c r="K9070" s="373">
        <v>0.1178619502906455</v>
      </c>
    </row>
    <row r="9071" spans="11:11">
      <c r="K9071" s="373">
        <v>0.41890645695970496</v>
      </c>
    </row>
    <row r="9072" spans="11:11">
      <c r="K9072" s="373">
        <v>0.32138625289364819</v>
      </c>
    </row>
    <row r="9073" spans="11:11">
      <c r="K9073" s="373">
        <v>0.21974408966100145</v>
      </c>
    </row>
    <row r="9074" spans="11:11">
      <c r="K9074" s="373">
        <v>0.5598905254501656</v>
      </c>
    </row>
    <row r="9075" spans="11:11">
      <c r="K9075" s="373">
        <v>0.32411495685972458</v>
      </c>
    </row>
    <row r="9076" spans="11:11">
      <c r="K9076" s="373">
        <v>0.20746906100587936</v>
      </c>
    </row>
    <row r="9077" spans="11:11">
      <c r="K9077" s="373">
        <v>0.1370781871859863</v>
      </c>
    </row>
    <row r="9078" spans="11:11">
      <c r="K9078" s="373">
        <v>0.17364593095531022</v>
      </c>
    </row>
    <row r="9079" spans="11:11">
      <c r="K9079" s="373">
        <v>0.20964863803953326</v>
      </c>
    </row>
    <row r="9080" spans="11:11">
      <c r="K9080" s="373">
        <v>0.11694792137202237</v>
      </c>
    </row>
    <row r="9081" spans="11:11">
      <c r="K9081" s="373">
        <v>0.26917493913727641</v>
      </c>
    </row>
    <row r="9082" spans="11:11">
      <c r="K9082" s="373">
        <v>0.22875243016291402</v>
      </c>
    </row>
    <row r="9083" spans="11:11">
      <c r="K9083" s="373">
        <v>0.41367288571908123</v>
      </c>
    </row>
    <row r="9084" spans="11:11">
      <c r="K9084" s="373">
        <v>-0.15496731666617247</v>
      </c>
    </row>
    <row r="9085" spans="11:11">
      <c r="K9085" s="373">
        <v>-8.0793346091396767E-2</v>
      </c>
    </row>
    <row r="9086" spans="11:11">
      <c r="K9086" s="373">
        <v>0.28447106965368563</v>
      </c>
    </row>
    <row r="9087" spans="11:11">
      <c r="K9087" s="373">
        <v>0.20138861259730967</v>
      </c>
    </row>
    <row r="9088" spans="11:11">
      <c r="K9088" s="373">
        <v>0.53482902637363638</v>
      </c>
    </row>
    <row r="9089" spans="11:11">
      <c r="K9089" s="373">
        <v>0.2389776119760616</v>
      </c>
    </row>
    <row r="9090" spans="11:11">
      <c r="K9090" s="373">
        <v>-0.15369116486443346</v>
      </c>
    </row>
    <row r="9091" spans="11:11">
      <c r="K9091" s="373">
        <v>0.39454568674910462</v>
      </c>
    </row>
    <row r="9092" spans="11:11">
      <c r="K9092" s="373">
        <v>0.25201087408270606</v>
      </c>
    </row>
    <row r="9093" spans="11:11">
      <c r="K9093" s="373">
        <v>0.41687018435559131</v>
      </c>
    </row>
    <row r="9094" spans="11:11">
      <c r="K9094" s="373">
        <v>8.8664334224206831E-2</v>
      </c>
    </row>
    <row r="9095" spans="11:11">
      <c r="K9095" s="373">
        <v>5.4801057743667059E-2</v>
      </c>
    </row>
    <row r="9096" spans="11:11">
      <c r="K9096" s="373">
        <v>0.19260516563529828</v>
      </c>
    </row>
    <row r="9097" spans="11:11">
      <c r="K9097" s="373">
        <v>0.33389357013889787</v>
      </c>
    </row>
    <row r="9098" spans="11:11">
      <c r="K9098" s="373">
        <v>0.45948412939983219</v>
      </c>
    </row>
    <row r="9099" spans="11:11">
      <c r="K9099" s="373">
        <v>0.46342053634417946</v>
      </c>
    </row>
    <row r="9100" spans="11:11">
      <c r="K9100" s="373">
        <v>0.42046212864621824</v>
      </c>
    </row>
    <row r="9101" spans="11:11">
      <c r="K9101" s="373">
        <v>-6.4741129222991578E-3</v>
      </c>
    </row>
    <row r="9102" spans="11:11">
      <c r="K9102" s="373">
        <v>0.58125736070506595</v>
      </c>
    </row>
    <row r="9103" spans="11:11">
      <c r="K9103" s="373">
        <v>1.7976332416896001E-2</v>
      </c>
    </row>
    <row r="9104" spans="11:11">
      <c r="K9104" s="373">
        <v>0.13495282796169072</v>
      </c>
    </row>
    <row r="9105" spans="11:11">
      <c r="K9105" s="373">
        <v>-4.4757841088102435E-2</v>
      </c>
    </row>
    <row r="9106" spans="11:11">
      <c r="K9106" s="373">
        <v>0.22004214870675565</v>
      </c>
    </row>
    <row r="9107" spans="11:11">
      <c r="K9107" s="373">
        <v>0.27767809557664802</v>
      </c>
    </row>
    <row r="9108" spans="11:11">
      <c r="K9108" s="373">
        <v>5.846870697649087E-2</v>
      </c>
    </row>
    <row r="9109" spans="11:11">
      <c r="K9109" s="373">
        <v>-4.6774097075810595E-2</v>
      </c>
    </row>
    <row r="9110" spans="11:11">
      <c r="K9110" s="373">
        <v>0.2089436010629433</v>
      </c>
    </row>
    <row r="9111" spans="11:11">
      <c r="K9111" s="373">
        <v>0.10286788489448218</v>
      </c>
    </row>
    <row r="9112" spans="11:11">
      <c r="K9112" s="373">
        <v>0.66264871581601925</v>
      </c>
    </row>
    <row r="9113" spans="11:11">
      <c r="K9113" s="373">
        <v>0.19198936380588671</v>
      </c>
    </row>
    <row r="9114" spans="11:11">
      <c r="K9114" s="373">
        <v>-0.24027492750475965</v>
      </c>
    </row>
    <row r="9115" spans="11:11">
      <c r="K9115" s="373">
        <v>0.56687948184698778</v>
      </c>
    </row>
    <row r="9116" spans="11:11">
      <c r="K9116" s="373">
        <v>0.14354430961325737</v>
      </c>
    </row>
    <row r="9117" spans="11:11">
      <c r="K9117" s="373">
        <v>0.31757887393982642</v>
      </c>
    </row>
    <row r="9118" spans="11:11">
      <c r="K9118" s="373">
        <v>0.35684351707375428</v>
      </c>
    </row>
    <row r="9119" spans="11:11">
      <c r="K9119" s="373">
        <v>-7.5769842611412064E-2</v>
      </c>
    </row>
    <row r="9120" spans="11:11">
      <c r="K9120" s="373">
        <v>0.40637473725323381</v>
      </c>
    </row>
    <row r="9121" spans="11:11">
      <c r="K9121" s="373">
        <v>0.31622545274162439</v>
      </c>
    </row>
    <row r="9122" spans="11:11">
      <c r="K9122" s="373">
        <v>4.2197678205921241E-2</v>
      </c>
    </row>
    <row r="9123" spans="11:11">
      <c r="K9123" s="373">
        <v>0.44415033595857012</v>
      </c>
    </row>
    <row r="9124" spans="11:11">
      <c r="K9124" s="373">
        <v>0.3399884778128206</v>
      </c>
    </row>
    <row r="9125" spans="11:11">
      <c r="K9125" s="373">
        <v>0.26072973355899687</v>
      </c>
    </row>
    <row r="9126" spans="11:11">
      <c r="K9126" s="373">
        <v>0.33433176568245138</v>
      </c>
    </row>
    <row r="9127" spans="11:11">
      <c r="K9127" s="373">
        <v>0.20018619648373348</v>
      </c>
    </row>
    <row r="9128" spans="11:11">
      <c r="K9128" s="373">
        <v>0.20000721685211542</v>
      </c>
    </row>
    <row r="9129" spans="11:11">
      <c r="K9129" s="373">
        <v>-0.1323669960038697</v>
      </c>
    </row>
    <row r="9130" spans="11:11">
      <c r="K9130" s="373">
        <v>0.33469320296097926</v>
      </c>
    </row>
    <row r="9131" spans="11:11">
      <c r="K9131" s="373">
        <v>0.25222719136829896</v>
      </c>
    </row>
    <row r="9132" spans="11:11">
      <c r="K9132" s="373">
        <v>0.28896833554120072</v>
      </c>
    </row>
    <row r="9133" spans="11:11">
      <c r="K9133" s="373">
        <v>0.12243545396695921</v>
      </c>
    </row>
    <row r="9134" spans="11:11">
      <c r="K9134" s="373">
        <v>0.316658542849241</v>
      </c>
    </row>
    <row r="9135" spans="11:11">
      <c r="K9135" s="373">
        <v>3.2797077283996279E-2</v>
      </c>
    </row>
    <row r="9136" spans="11:11">
      <c r="K9136" s="373">
        <v>0.32269134577209035</v>
      </c>
    </row>
    <row r="9137" spans="11:11">
      <c r="K9137" s="373">
        <v>0.56939541114966552</v>
      </c>
    </row>
    <row r="9138" spans="11:11">
      <c r="K9138" s="373">
        <v>-8.4449981083434267E-3</v>
      </c>
    </row>
    <row r="9139" spans="11:11">
      <c r="K9139" s="373">
        <v>-8.0800600723626048E-2</v>
      </c>
    </row>
    <row r="9140" spans="11:11">
      <c r="K9140" s="373">
        <v>0.44457102522298597</v>
      </c>
    </row>
    <row r="9141" spans="11:11">
      <c r="K9141" s="373">
        <v>0.10843975839685105</v>
      </c>
    </row>
    <row r="9142" spans="11:11">
      <c r="K9142" s="373">
        <v>0.36133368278694245</v>
      </c>
    </row>
    <row r="9143" spans="11:11">
      <c r="K9143" s="373">
        <v>6.4465015345727794E-2</v>
      </c>
    </row>
    <row r="9144" spans="11:11">
      <c r="K9144" s="373">
        <v>-8.1481257769778548E-2</v>
      </c>
    </row>
    <row r="9145" spans="11:11">
      <c r="K9145" s="373">
        <v>0.48023188870225009</v>
      </c>
    </row>
    <row r="9146" spans="11:11">
      <c r="K9146" s="373">
        <v>0.30761417837681848</v>
      </c>
    </row>
    <row r="9147" spans="11:11">
      <c r="K9147" s="373">
        <v>-6.4819424260968872E-2</v>
      </c>
    </row>
    <row r="9148" spans="11:11">
      <c r="K9148" s="373">
        <v>0.22454811690554388</v>
      </c>
    </row>
    <row r="9149" spans="11:11">
      <c r="K9149" s="373">
        <v>-0.21040432043369928</v>
      </c>
    </row>
    <row r="9150" spans="11:11">
      <c r="K9150" s="373">
        <v>0.29949687783438339</v>
      </c>
    </row>
    <row r="9151" spans="11:11">
      <c r="K9151" s="373">
        <v>0.41359310467359411</v>
      </c>
    </row>
    <row r="9152" spans="11:11">
      <c r="K9152" s="373">
        <v>0.42922763555841081</v>
      </c>
    </row>
    <row r="9153" spans="11:11">
      <c r="K9153" s="373">
        <v>0.21072311170360658</v>
      </c>
    </row>
    <row r="9154" spans="11:11">
      <c r="K9154" s="373">
        <v>0.14356321372647951</v>
      </c>
    </row>
    <row r="9155" spans="11:11">
      <c r="K9155" s="373">
        <v>0.57662832880312354</v>
      </c>
    </row>
    <row r="9156" spans="11:11">
      <c r="K9156" s="373">
        <v>0.19295760468091716</v>
      </c>
    </row>
    <row r="9157" spans="11:11">
      <c r="K9157" s="373">
        <v>-2.6993388353330205E-3</v>
      </c>
    </row>
    <row r="9158" spans="11:11">
      <c r="K9158" s="373">
        <v>0.13781990619417317</v>
      </c>
    </row>
    <row r="9159" spans="11:11">
      <c r="K9159" s="373">
        <v>-0.12563874476822223</v>
      </c>
    </row>
    <row r="9160" spans="11:11">
      <c r="K9160" s="373">
        <v>0.15680156787744259</v>
      </c>
    </row>
    <row r="9161" spans="11:11">
      <c r="K9161" s="373">
        <v>0.24723820932441232</v>
      </c>
    </row>
    <row r="9162" spans="11:11">
      <c r="K9162" s="373">
        <v>0.32268512039826569</v>
      </c>
    </row>
    <row r="9163" spans="11:11">
      <c r="K9163" s="373">
        <v>0.13322022891449214</v>
      </c>
    </row>
    <row r="9164" spans="11:11">
      <c r="K9164" s="373">
        <v>0.56403670242907289</v>
      </c>
    </row>
    <row r="9165" spans="11:11">
      <c r="K9165" s="373">
        <v>0.27598159494369368</v>
      </c>
    </row>
    <row r="9166" spans="11:11">
      <c r="K9166" s="373">
        <v>0.17781929396584806</v>
      </c>
    </row>
    <row r="9167" spans="11:11">
      <c r="K9167" s="373">
        <v>0.19836442190500381</v>
      </c>
    </row>
    <row r="9168" spans="11:11">
      <c r="K9168" s="373">
        <v>-9.8090355929631223E-2</v>
      </c>
    </row>
    <row r="9169" spans="11:11">
      <c r="K9169" s="373">
        <v>0.51717681994362508</v>
      </c>
    </row>
    <row r="9170" spans="11:11">
      <c r="K9170" s="373">
        <v>0.58935714317634935</v>
      </c>
    </row>
    <row r="9171" spans="11:11">
      <c r="K9171" s="373">
        <v>0.39436710131325814</v>
      </c>
    </row>
    <row r="9172" spans="11:11">
      <c r="K9172" s="373">
        <v>0.45822899716248711</v>
      </c>
    </row>
    <row r="9173" spans="11:11">
      <c r="K9173" s="373">
        <v>0.1814266805958118</v>
      </c>
    </row>
    <row r="9174" spans="11:11">
      <c r="K9174" s="373">
        <v>0.12203255125530821</v>
      </c>
    </row>
    <row r="9175" spans="11:11">
      <c r="K9175" s="373">
        <v>6.9781582959198785E-2</v>
      </c>
    </row>
    <row r="9176" spans="11:11">
      <c r="K9176" s="373">
        <v>0.3408605544013712</v>
      </c>
    </row>
    <row r="9177" spans="11:11">
      <c r="K9177" s="373">
        <v>4.4177059721704603E-2</v>
      </c>
    </row>
    <row r="9178" spans="11:11">
      <c r="K9178" s="373">
        <v>0.3204231691494237</v>
      </c>
    </row>
    <row r="9179" spans="11:11">
      <c r="K9179" s="373">
        <v>-6.1248438113724823E-2</v>
      </c>
    </row>
    <row r="9180" spans="11:11">
      <c r="K9180" s="373">
        <v>7.794424021914903E-2</v>
      </c>
    </row>
    <row r="9181" spans="11:11">
      <c r="K9181" s="373">
        <v>0.2653922014352168</v>
      </c>
    </row>
    <row r="9182" spans="11:11">
      <c r="K9182" s="373">
        <v>0.34039290532089583</v>
      </c>
    </row>
    <row r="9183" spans="11:11">
      <c r="K9183" s="373">
        <v>0.19854935456436928</v>
      </c>
    </row>
    <row r="9184" spans="11:11">
      <c r="K9184" s="373">
        <v>0.35680373167324198</v>
      </c>
    </row>
    <row r="9185" spans="11:11">
      <c r="K9185" s="373">
        <v>0.29582748249257729</v>
      </c>
    </row>
    <row r="9186" spans="11:11">
      <c r="K9186" s="373">
        <v>0.27501574203604995</v>
      </c>
    </row>
    <row r="9187" spans="11:11">
      <c r="K9187" s="373">
        <v>0.53872832557569761</v>
      </c>
    </row>
    <row r="9188" spans="11:11">
      <c r="K9188" s="373">
        <v>0.46240439817871026</v>
      </c>
    </row>
    <row r="9189" spans="11:11">
      <c r="K9189" s="373">
        <v>1.1920069675645406E-2</v>
      </c>
    </row>
    <row r="9190" spans="11:11">
      <c r="K9190" s="373">
        <v>0.25926637625067039</v>
      </c>
    </row>
    <row r="9191" spans="11:11">
      <c r="K9191" s="373">
        <v>0.42781484800478364</v>
      </c>
    </row>
    <row r="9192" spans="11:11">
      <c r="K9192" s="373">
        <v>0.39857305461440107</v>
      </c>
    </row>
    <row r="9193" spans="11:11">
      <c r="K9193" s="373">
        <v>-1.3369509181993977E-2</v>
      </c>
    </row>
    <row r="9194" spans="11:11">
      <c r="K9194" s="373">
        <v>0.13541525975971069</v>
      </c>
    </row>
    <row r="9195" spans="11:11">
      <c r="K9195" s="373">
        <v>0.26466292146030734</v>
      </c>
    </row>
    <row r="9196" spans="11:11">
      <c r="K9196" s="373">
        <v>0.31366084345589185</v>
      </c>
    </row>
    <row r="9197" spans="11:11">
      <c r="K9197" s="373">
        <v>-0.2627782711968627</v>
      </c>
    </row>
    <row r="9198" spans="11:11">
      <c r="K9198" s="373">
        <v>0.29967793099170281</v>
      </c>
    </row>
    <row r="9199" spans="11:11">
      <c r="K9199" s="373">
        <v>0.33262148751918352</v>
      </c>
    </row>
    <row r="9200" spans="11:11">
      <c r="K9200" s="373">
        <v>0.12461377438358578</v>
      </c>
    </row>
    <row r="9201" spans="11:11">
      <c r="K9201" s="373">
        <v>0.3263027207582081</v>
      </c>
    </row>
    <row r="9202" spans="11:11">
      <c r="K9202" s="373">
        <v>0.38545424534702644</v>
      </c>
    </row>
    <row r="9203" spans="11:11">
      <c r="K9203" s="373">
        <v>0.25675628103046177</v>
      </c>
    </row>
    <row r="9204" spans="11:11">
      <c r="K9204" s="373">
        <v>0.38358149203745384</v>
      </c>
    </row>
    <row r="9205" spans="11:11">
      <c r="K9205" s="373">
        <v>0.34723412437039292</v>
      </c>
    </row>
    <row r="9206" spans="11:11">
      <c r="K9206" s="373">
        <v>4.9100196866330936E-2</v>
      </c>
    </row>
    <row r="9207" spans="11:11">
      <c r="K9207" s="373">
        <v>0.35025394336244475</v>
      </c>
    </row>
    <row r="9208" spans="11:11">
      <c r="K9208" s="373">
        <v>0.27367912399765237</v>
      </c>
    </row>
    <row r="9209" spans="11:11">
      <c r="K9209" s="373">
        <v>-9.2728593668137682E-2</v>
      </c>
    </row>
    <row r="9210" spans="11:11">
      <c r="K9210" s="373">
        <v>0.32374440910659352</v>
      </c>
    </row>
    <row r="9211" spans="11:11">
      <c r="K9211" s="373">
        <v>0.24332790917239899</v>
      </c>
    </row>
    <row r="9212" spans="11:11">
      <c r="K9212" s="373">
        <v>0.4570008779215875</v>
      </c>
    </row>
    <row r="9213" spans="11:11">
      <c r="K9213" s="373">
        <v>0.38355421635364784</v>
      </c>
    </row>
    <row r="9214" spans="11:11">
      <c r="K9214" s="373">
        <v>0.3483700353085466</v>
      </c>
    </row>
    <row r="9215" spans="11:11">
      <c r="K9215" s="373">
        <v>0.15055905066858299</v>
      </c>
    </row>
    <row r="9216" spans="11:11">
      <c r="K9216" s="373">
        <v>0.17938500852043049</v>
      </c>
    </row>
    <row r="9217" spans="11:11">
      <c r="K9217" s="373">
        <v>0.36965381923151286</v>
      </c>
    </row>
    <row r="9218" spans="11:11">
      <c r="K9218" s="373">
        <v>0.24188941049418067</v>
      </c>
    </row>
    <row r="9219" spans="11:11">
      <c r="K9219" s="373">
        <v>0.4225425749282834</v>
      </c>
    </row>
    <row r="9220" spans="11:11">
      <c r="K9220" s="373">
        <v>8.7914591111567297E-2</v>
      </c>
    </row>
    <row r="9221" spans="11:11">
      <c r="K9221" s="373">
        <v>0.50643384513897671</v>
      </c>
    </row>
    <row r="9222" spans="11:11">
      <c r="K9222" s="373">
        <v>0.19584047408421723</v>
      </c>
    </row>
    <row r="9223" spans="11:11">
      <c r="K9223" s="373">
        <v>0.16623151341994702</v>
      </c>
    </row>
    <row r="9224" spans="11:11">
      <c r="K9224" s="373">
        <v>0.40076908876154649</v>
      </c>
    </row>
    <row r="9225" spans="11:11">
      <c r="K9225" s="373">
        <v>0.11523675552736568</v>
      </c>
    </row>
    <row r="9226" spans="11:11">
      <c r="K9226" s="373">
        <v>0.3645437475190394</v>
      </c>
    </row>
    <row r="9227" spans="11:11">
      <c r="K9227" s="373">
        <v>0.42506764718273149</v>
      </c>
    </row>
    <row r="9228" spans="11:11">
      <c r="K9228" s="373">
        <v>0.11790075402869871</v>
      </c>
    </row>
    <row r="9229" spans="11:11">
      <c r="K9229" s="373">
        <v>0.20642223403252791</v>
      </c>
    </row>
    <row r="9230" spans="11:11">
      <c r="K9230" s="373">
        <v>0.5391724146356176</v>
      </c>
    </row>
    <row r="9231" spans="11:11">
      <c r="K9231" s="373">
        <v>0.53245105062250886</v>
      </c>
    </row>
    <row r="9232" spans="11:11">
      <c r="K9232" s="373">
        <v>0.16149784402862721</v>
      </c>
    </row>
    <row r="9233" spans="11:11">
      <c r="K9233" s="373">
        <v>7.8848286019126412E-3</v>
      </c>
    </row>
    <row r="9234" spans="11:11">
      <c r="K9234" s="373">
        <v>0.47719094060656997</v>
      </c>
    </row>
    <row r="9235" spans="11:11">
      <c r="K9235" s="373">
        <v>0.41062408361215663</v>
      </c>
    </row>
    <row r="9236" spans="11:11">
      <c r="K9236" s="373">
        <v>1.4400442497486843E-2</v>
      </c>
    </row>
    <row r="9237" spans="11:11">
      <c r="K9237" s="373">
        <v>0.27885309187785934</v>
      </c>
    </row>
    <row r="9238" spans="11:11">
      <c r="K9238" s="373">
        <v>-2.3538601017965122E-2</v>
      </c>
    </row>
    <row r="9239" spans="11:11">
      <c r="K9239" s="373">
        <v>2.2318131521622986E-2</v>
      </c>
    </row>
    <row r="9240" spans="11:11">
      <c r="K9240" s="373">
        <v>-3.8016260869226048E-2</v>
      </c>
    </row>
    <row r="9241" spans="11:11">
      <c r="K9241" s="373">
        <v>0.29803338281947256</v>
      </c>
    </row>
    <row r="9242" spans="11:11">
      <c r="K9242" s="373">
        <v>0.37037562116686895</v>
      </c>
    </row>
    <row r="9243" spans="11:11">
      <c r="K9243" s="373">
        <v>0.3623410384996737</v>
      </c>
    </row>
    <row r="9244" spans="11:11">
      <c r="K9244" s="373">
        <v>0.19446994766531511</v>
      </c>
    </row>
    <row r="9245" spans="11:11">
      <c r="K9245" s="373">
        <v>0.28365836671143296</v>
      </c>
    </row>
    <row r="9246" spans="11:11">
      <c r="K9246" s="373">
        <v>0.23130765988234203</v>
      </c>
    </row>
    <row r="9247" spans="11:11">
      <c r="K9247" s="373">
        <v>0.11538132218837838</v>
      </c>
    </row>
    <row r="9248" spans="11:11">
      <c r="K9248" s="373">
        <v>0.41775410433837923</v>
      </c>
    </row>
    <row r="9249" spans="11:11">
      <c r="K9249" s="373">
        <v>0.35525183490198353</v>
      </c>
    </row>
    <row r="9250" spans="11:11">
      <c r="K9250" s="373">
        <v>0.61230995740437222</v>
      </c>
    </row>
    <row r="9251" spans="11:11">
      <c r="K9251" s="373">
        <v>9.6136424230351514E-2</v>
      </c>
    </row>
    <row r="9252" spans="11:11">
      <c r="K9252" s="373">
        <v>-0.24362937802252904</v>
      </c>
    </row>
    <row r="9253" spans="11:11">
      <c r="K9253" s="373">
        <v>0.30170285198782354</v>
      </c>
    </row>
    <row r="9254" spans="11:11">
      <c r="K9254" s="373">
        <v>0.29400668656517093</v>
      </c>
    </row>
    <row r="9255" spans="11:11">
      <c r="K9255" s="373">
        <v>9.5358072643424441E-2</v>
      </c>
    </row>
    <row r="9256" spans="11:11">
      <c r="K9256" s="373">
        <v>0.25325736915595409</v>
      </c>
    </row>
    <row r="9257" spans="11:11">
      <c r="K9257" s="373">
        <v>0.2922071826789423</v>
      </c>
    </row>
    <row r="9258" spans="11:11">
      <c r="K9258" s="373">
        <v>0.53587473236353622</v>
      </c>
    </row>
    <row r="9259" spans="11:11">
      <c r="K9259" s="373">
        <v>0.43388665008548011</v>
      </c>
    </row>
    <row r="9260" spans="11:11">
      <c r="K9260" s="373">
        <v>-8.203207073093155E-2</v>
      </c>
    </row>
    <row r="9261" spans="11:11">
      <c r="K9261" s="373">
        <v>0.32130788357645601</v>
      </c>
    </row>
    <row r="9262" spans="11:11">
      <c r="K9262" s="373">
        <v>0.38416480171122624</v>
      </c>
    </row>
    <row r="9263" spans="11:11">
      <c r="K9263" s="373">
        <v>0.11870069823657259</v>
      </c>
    </row>
    <row r="9264" spans="11:11">
      <c r="K9264" s="373">
        <v>0.19557317601644497</v>
      </c>
    </row>
    <row r="9265" spans="11:11">
      <c r="K9265" s="373">
        <v>0.36072048195194006</v>
      </c>
    </row>
    <row r="9266" spans="11:11">
      <c r="K9266" s="373">
        <v>0.23920926691429356</v>
      </c>
    </row>
    <row r="9267" spans="11:11">
      <c r="K9267" s="373">
        <v>0.4788800102162194</v>
      </c>
    </row>
    <row r="9268" spans="11:11">
      <c r="K9268" s="373">
        <v>0.35266578332545051</v>
      </c>
    </row>
    <row r="9269" spans="11:11">
      <c r="K9269" s="373">
        <v>0.14846607553402413</v>
      </c>
    </row>
    <row r="9270" spans="11:11">
      <c r="K9270" s="373">
        <v>0.43043615716475792</v>
      </c>
    </row>
    <row r="9271" spans="11:11">
      <c r="K9271" s="373">
        <v>0.29927595691370934</v>
      </c>
    </row>
    <row r="9272" spans="11:11">
      <c r="K9272" s="373">
        <v>0.21661693829140116</v>
      </c>
    </row>
    <row r="9273" spans="11:11">
      <c r="K9273" s="373">
        <v>0.3805718789448953</v>
      </c>
    </row>
    <row r="9274" spans="11:11">
      <c r="K9274" s="373">
        <v>7.75987888591263E-2</v>
      </c>
    </row>
    <row r="9275" spans="11:11">
      <c r="K9275" s="373">
        <v>0.51045694578779499</v>
      </c>
    </row>
    <row r="9276" spans="11:11">
      <c r="K9276" s="373">
        <v>0.18219037273588312</v>
      </c>
    </row>
    <row r="9277" spans="11:11">
      <c r="K9277" s="373">
        <v>0.12730640794275772</v>
      </c>
    </row>
    <row r="9278" spans="11:11">
      <c r="K9278" s="373">
        <v>-0.10580915075264774</v>
      </c>
    </row>
    <row r="9279" spans="11:11">
      <c r="K9279" s="373">
        <v>0.1417119945846097</v>
      </c>
    </row>
    <row r="9280" spans="11:11">
      <c r="K9280" s="373">
        <v>6.2653654809799786E-2</v>
      </c>
    </row>
    <row r="9281" spans="11:11">
      <c r="K9281" s="373">
        <v>0.42828397663294893</v>
      </c>
    </row>
    <row r="9282" spans="11:11">
      <c r="K9282" s="373">
        <v>0.31249914162837888</v>
      </c>
    </row>
    <row r="9283" spans="11:11">
      <c r="K9283" s="373">
        <v>0.44940707911592126</v>
      </c>
    </row>
    <row r="9284" spans="11:11">
      <c r="K9284" s="373">
        <v>0.14187187370915488</v>
      </c>
    </row>
    <row r="9285" spans="11:11">
      <c r="K9285" s="373">
        <v>0.28999965112641379</v>
      </c>
    </row>
    <row r="9286" spans="11:11">
      <c r="K9286" s="373">
        <v>-3.030255618892963E-2</v>
      </c>
    </row>
    <row r="9287" spans="11:11">
      <c r="K9287" s="373">
        <v>0.54767061196639255</v>
      </c>
    </row>
    <row r="9288" spans="11:11">
      <c r="K9288" s="373">
        <v>3.9744104183177642E-2</v>
      </c>
    </row>
    <row r="9289" spans="11:11">
      <c r="K9289" s="373">
        <v>-6.6519179910136339E-2</v>
      </c>
    </row>
    <row r="9290" spans="11:11">
      <c r="K9290" s="373">
        <v>0.20855912101877294</v>
      </c>
    </row>
    <row r="9291" spans="11:11">
      <c r="K9291" s="373">
        <v>-6.872291201899694E-3</v>
      </c>
    </row>
    <row r="9292" spans="11:11">
      <c r="K9292" s="373">
        <v>8.4181128572301533E-2</v>
      </c>
    </row>
    <row r="9293" spans="11:11">
      <c r="K9293" s="373">
        <v>0.14749069898399192</v>
      </c>
    </row>
    <row r="9294" spans="11:11">
      <c r="K9294" s="373">
        <v>0.10031803670176798</v>
      </c>
    </row>
    <row r="9295" spans="11:11">
      <c r="K9295" s="373">
        <v>0.10265453791825485</v>
      </c>
    </row>
    <row r="9296" spans="11:11">
      <c r="K9296" s="373">
        <v>0.34901139397324976</v>
      </c>
    </row>
    <row r="9297" spans="11:11">
      <c r="K9297" s="373">
        <v>0.40532885814494857</v>
      </c>
    </row>
    <row r="9298" spans="11:11">
      <c r="K9298" s="373">
        <v>0.5734881260310809</v>
      </c>
    </row>
    <row r="9299" spans="11:11">
      <c r="K9299" s="373">
        <v>0.48034611698075946</v>
      </c>
    </row>
    <row r="9300" spans="11:11">
      <c r="K9300" s="373">
        <v>0.28533449835722458</v>
      </c>
    </row>
    <row r="9301" spans="11:11">
      <c r="K9301" s="373">
        <v>0.19578256105540448</v>
      </c>
    </row>
    <row r="9302" spans="11:11">
      <c r="K9302" s="373">
        <v>0.50416896888045026</v>
      </c>
    </row>
    <row r="9303" spans="11:11">
      <c r="K9303" s="373">
        <v>0.3920579847393737</v>
      </c>
    </row>
    <row r="9304" spans="11:11">
      <c r="K9304" s="373">
        <v>0.37874133190092985</v>
      </c>
    </row>
    <row r="9305" spans="11:11">
      <c r="K9305" s="373">
        <v>9.7318443101489072E-2</v>
      </c>
    </row>
    <row r="9306" spans="11:11">
      <c r="K9306" s="373">
        <v>0.46380797598100409</v>
      </c>
    </row>
    <row r="9307" spans="11:11">
      <c r="K9307" s="373">
        <v>0.27937281582037321</v>
      </c>
    </row>
    <row r="9308" spans="11:11">
      <c r="K9308" s="373">
        <v>0.11936539203617458</v>
      </c>
    </row>
    <row r="9309" spans="11:11">
      <c r="K9309" s="373">
        <v>-3.845397491125202E-2</v>
      </c>
    </row>
    <row r="9310" spans="11:11">
      <c r="K9310" s="373">
        <v>0.53209557440515654</v>
      </c>
    </row>
    <row r="9311" spans="11:11">
      <c r="K9311" s="373">
        <v>-0.26165024398359971</v>
      </c>
    </row>
    <row r="9312" spans="11:11">
      <c r="K9312" s="373">
        <v>0.47671585947424822</v>
      </c>
    </row>
    <row r="9313" spans="11:11">
      <c r="K9313" s="373">
        <v>-1.8427356041366916E-2</v>
      </c>
    </row>
    <row r="9314" spans="11:11">
      <c r="K9314" s="373">
        <v>0.20705781526088929</v>
      </c>
    </row>
    <row r="9315" spans="11:11">
      <c r="K9315" s="373">
        <v>0.22639173179221128</v>
      </c>
    </row>
    <row r="9316" spans="11:11">
      <c r="K9316" s="373">
        <v>0.28756072345950878</v>
      </c>
    </row>
    <row r="9317" spans="11:11">
      <c r="K9317" s="373">
        <v>3.095061022349177E-2</v>
      </c>
    </row>
    <row r="9318" spans="11:11">
      <c r="K9318" s="373">
        <v>0.34538832709389022</v>
      </c>
    </row>
    <row r="9319" spans="11:11">
      <c r="K9319" s="373">
        <v>2.7471207681143861E-2</v>
      </c>
    </row>
    <row r="9320" spans="11:11">
      <c r="K9320" s="373">
        <v>-0.23272664951523347</v>
      </c>
    </row>
    <row r="9321" spans="11:11">
      <c r="K9321" s="373">
        <v>0.26318568602452119</v>
      </c>
    </row>
    <row r="9322" spans="11:11">
      <c r="K9322" s="373">
        <v>-4.0595893425635632E-2</v>
      </c>
    </row>
    <row r="9323" spans="11:11">
      <c r="K9323" s="373">
        <v>0.42061645436989004</v>
      </c>
    </row>
    <row r="9324" spans="11:11">
      <c r="K9324" s="373">
        <v>0.28798020369119848</v>
      </c>
    </row>
    <row r="9325" spans="11:11">
      <c r="K9325" s="373">
        <v>1.7798530999354911E-2</v>
      </c>
    </row>
    <row r="9326" spans="11:11">
      <c r="K9326" s="373">
        <v>0.49572217990597323</v>
      </c>
    </row>
    <row r="9327" spans="11:11">
      <c r="K9327" s="373">
        <v>0.4951369488793036</v>
      </c>
    </row>
    <row r="9328" spans="11:11">
      <c r="K9328" s="373">
        <v>-4.2972467044023022E-2</v>
      </c>
    </row>
    <row r="9329" spans="11:11">
      <c r="K9329" s="373">
        <v>0.31928232657223798</v>
      </c>
    </row>
    <row r="9330" spans="11:11">
      <c r="K9330" s="373">
        <v>0.39531837377160994</v>
      </c>
    </row>
    <row r="9331" spans="11:11">
      <c r="K9331" s="373">
        <v>0.11774338582876798</v>
      </c>
    </row>
    <row r="9332" spans="11:11">
      <c r="K9332" s="373">
        <v>-5.5435295262247775E-2</v>
      </c>
    </row>
    <row r="9333" spans="11:11">
      <c r="K9333" s="373">
        <v>0.21871205008637418</v>
      </c>
    </row>
    <row r="9334" spans="11:11">
      <c r="K9334" s="373">
        <v>0.34066696482387981</v>
      </c>
    </row>
    <row r="9335" spans="11:11">
      <c r="K9335" s="373">
        <v>8.9877937725693968E-2</v>
      </c>
    </row>
    <row r="9336" spans="11:11">
      <c r="K9336" s="373">
        <v>0.11030042023096098</v>
      </c>
    </row>
    <row r="9337" spans="11:11">
      <c r="K9337" s="373">
        <v>-8.7258932423568636E-2</v>
      </c>
    </row>
    <row r="9338" spans="11:11">
      <c r="K9338" s="373">
        <v>0.38433847389970821</v>
      </c>
    </row>
    <row r="9339" spans="11:11">
      <c r="K9339" s="373">
        <v>0.32838505389013051</v>
      </c>
    </row>
    <row r="9340" spans="11:11">
      <c r="K9340" s="373">
        <v>0.28658377365786669</v>
      </c>
    </row>
    <row r="9341" spans="11:11">
      <c r="K9341" s="373">
        <v>0.49343776045045074</v>
      </c>
    </row>
    <row r="9342" spans="11:11">
      <c r="K9342" s="373">
        <v>-0.15985585322988582</v>
      </c>
    </row>
    <row r="9343" spans="11:11">
      <c r="K9343" s="373">
        <v>0.40178847106351667</v>
      </c>
    </row>
    <row r="9344" spans="11:11">
      <c r="K9344" s="373">
        <v>0.1033174962789376</v>
      </c>
    </row>
    <row r="9345" spans="11:11">
      <c r="K9345" s="373">
        <v>0.13667784498368851</v>
      </c>
    </row>
    <row r="9346" spans="11:11">
      <c r="K9346" s="373">
        <v>0.56927244550840661</v>
      </c>
    </row>
    <row r="9347" spans="11:11">
      <c r="K9347" s="373">
        <v>0.56600797681969084</v>
      </c>
    </row>
    <row r="9348" spans="11:11">
      <c r="K9348" s="373">
        <v>-2.7168655217755799E-2</v>
      </c>
    </row>
    <row r="9349" spans="11:11">
      <c r="K9349" s="373">
        <v>0.10074474523388299</v>
      </c>
    </row>
    <row r="9350" spans="11:11">
      <c r="K9350" s="373">
        <v>0.31985839117143566</v>
      </c>
    </row>
    <row r="9351" spans="11:11">
      <c r="K9351" s="373">
        <v>0.42644359228046014</v>
      </c>
    </row>
    <row r="9352" spans="11:11">
      <c r="K9352" s="373">
        <v>-0.11380714624525423</v>
      </c>
    </row>
    <row r="9353" spans="11:11">
      <c r="K9353" s="373">
        <v>0.40202130705437589</v>
      </c>
    </row>
    <row r="9354" spans="11:11">
      <c r="K9354" s="373">
        <v>-2.9196031461230176E-2</v>
      </c>
    </row>
    <row r="9355" spans="11:11">
      <c r="K9355" s="373">
        <v>0.25923412358922415</v>
      </c>
    </row>
    <row r="9356" spans="11:11">
      <c r="K9356" s="373">
        <v>2.5739512654828545E-2</v>
      </c>
    </row>
    <row r="9357" spans="11:11">
      <c r="K9357" s="373">
        <v>-4.3942448872513196E-2</v>
      </c>
    </row>
    <row r="9358" spans="11:11">
      <c r="K9358" s="373">
        <v>0.45146955012451095</v>
      </c>
    </row>
    <row r="9359" spans="11:11">
      <c r="K9359" s="373">
        <v>0.21394643173818628</v>
      </c>
    </row>
    <row r="9360" spans="11:11">
      <c r="K9360" s="373">
        <v>0.39687773418415673</v>
      </c>
    </row>
    <row r="9361" spans="11:11">
      <c r="K9361" s="373">
        <v>0.11962620966248827</v>
      </c>
    </row>
    <row r="9362" spans="11:11">
      <c r="K9362" s="373">
        <v>0.19619327508024909</v>
      </c>
    </row>
    <row r="9363" spans="11:11">
      <c r="K9363" s="373">
        <v>0.16279567538970041</v>
      </c>
    </row>
    <row r="9364" spans="11:11">
      <c r="K9364" s="373">
        <v>0.1830334053711562</v>
      </c>
    </row>
    <row r="9365" spans="11:11">
      <c r="K9365" s="373">
        <v>-0.12717483078449321</v>
      </c>
    </row>
    <row r="9366" spans="11:11">
      <c r="K9366" s="373">
        <v>0.26107680604333172</v>
      </c>
    </row>
    <row r="9367" spans="11:11">
      <c r="K9367" s="373">
        <v>0.50799051931812733</v>
      </c>
    </row>
    <row r="9368" spans="11:11">
      <c r="K9368" s="373">
        <v>0.19316867590548648</v>
      </c>
    </row>
    <row r="9369" spans="11:11">
      <c r="K9369" s="373">
        <v>2.5121467361408634E-3</v>
      </c>
    </row>
    <row r="9370" spans="11:11">
      <c r="K9370" s="373">
        <v>0.32568326293955963</v>
      </c>
    </row>
    <row r="9371" spans="11:11">
      <c r="K9371" s="373">
        <v>0.24728661681516373</v>
      </c>
    </row>
    <row r="9372" spans="11:11">
      <c r="K9372" s="373">
        <v>0.26201270337064075</v>
      </c>
    </row>
    <row r="9373" spans="11:11">
      <c r="K9373" s="373">
        <v>7.0419457223509507E-2</v>
      </c>
    </row>
    <row r="9374" spans="11:11">
      <c r="K9374" s="373">
        <v>0.26784026752645285</v>
      </c>
    </row>
    <row r="9375" spans="11:11">
      <c r="K9375" s="373">
        <v>1.8514453911613327E-3</v>
      </c>
    </row>
    <row r="9376" spans="11:11">
      <c r="K9376" s="373">
        <v>0.21513195627821191</v>
      </c>
    </row>
    <row r="9377" spans="11:11">
      <c r="K9377" s="373">
        <v>8.9030479139242669E-3</v>
      </c>
    </row>
    <row r="9378" spans="11:11">
      <c r="K9378" s="373">
        <v>0.12202311591871484</v>
      </c>
    </row>
    <row r="9379" spans="11:11">
      <c r="K9379" s="373">
        <v>4.1943447127385625E-2</v>
      </c>
    </row>
    <row r="9380" spans="11:11">
      <c r="K9380" s="373">
        <v>0.32689257480901235</v>
      </c>
    </row>
    <row r="9381" spans="11:11">
      <c r="K9381" s="373">
        <v>0.12734467242612402</v>
      </c>
    </row>
    <row r="9382" spans="11:11">
      <c r="K9382" s="373">
        <v>0.40144336405509318</v>
      </c>
    </row>
    <row r="9383" spans="11:11">
      <c r="K9383" s="373">
        <v>0.16642761140604634</v>
      </c>
    </row>
    <row r="9384" spans="11:11">
      <c r="K9384" s="373">
        <v>0.25319460546536598</v>
      </c>
    </row>
    <row r="9385" spans="11:11">
      <c r="K9385" s="373">
        <v>0.68573857014958306</v>
      </c>
    </row>
    <row r="9386" spans="11:11">
      <c r="K9386" s="373">
        <v>0.34323796065238721</v>
      </c>
    </row>
    <row r="9387" spans="11:11">
      <c r="K9387" s="373">
        <v>4.6393654010755458E-2</v>
      </c>
    </row>
    <row r="9388" spans="11:11">
      <c r="K9388" s="373">
        <v>0.34847711200719167</v>
      </c>
    </row>
    <row r="9389" spans="11:11">
      <c r="K9389" s="373">
        <v>0.2717095930596225</v>
      </c>
    </row>
    <row r="9390" spans="11:11">
      <c r="K9390" s="373">
        <v>-0.10005635276637603</v>
      </c>
    </row>
    <row r="9391" spans="11:11">
      <c r="K9391" s="373">
        <v>0.3211223014867115</v>
      </c>
    </row>
    <row r="9392" spans="11:11">
      <c r="K9392" s="373">
        <v>0.24264886019136966</v>
      </c>
    </row>
    <row r="9393" spans="11:11">
      <c r="K9393" s="373">
        <v>0.11011811729281029</v>
      </c>
    </row>
    <row r="9394" spans="11:11">
      <c r="K9394" s="373">
        <v>0.49591470568746776</v>
      </c>
    </row>
    <row r="9395" spans="11:11">
      <c r="K9395" s="373">
        <v>0.13265205643950284</v>
      </c>
    </row>
    <row r="9396" spans="11:11">
      <c r="K9396" s="373">
        <v>-4.9861377012151431E-3</v>
      </c>
    </row>
    <row r="9397" spans="11:11">
      <c r="K9397" s="373">
        <v>0.50613225253902971</v>
      </c>
    </row>
    <row r="9398" spans="11:11">
      <c r="K9398" s="373">
        <v>0.24410747631290874</v>
      </c>
    </row>
    <row r="9399" spans="11:11">
      <c r="K9399" s="373">
        <v>0.22387079823135969</v>
      </c>
    </row>
    <row r="9400" spans="11:11">
      <c r="K9400" s="373">
        <v>0.14516649074255628</v>
      </c>
    </row>
    <row r="9401" spans="11:11">
      <c r="K9401" s="373">
        <v>-0.2519684080888992</v>
      </c>
    </row>
    <row r="9402" spans="11:11">
      <c r="K9402" s="373">
        <v>0.29948331494525471</v>
      </c>
    </row>
    <row r="9403" spans="11:11">
      <c r="K9403" s="373">
        <v>0.47175745495347665</v>
      </c>
    </row>
    <row r="9404" spans="11:11">
      <c r="K9404" s="373">
        <v>5.4054221417694004E-2</v>
      </c>
    </row>
    <row r="9405" spans="11:11">
      <c r="K9405" s="373">
        <v>-8.7461944026538285E-2</v>
      </c>
    </row>
    <row r="9406" spans="11:11">
      <c r="K9406" s="373">
        <v>8.5786087596922966E-2</v>
      </c>
    </row>
    <row r="9407" spans="11:11">
      <c r="K9407" s="373">
        <v>0.60408286903696617</v>
      </c>
    </row>
    <row r="9408" spans="11:11">
      <c r="K9408" s="373">
        <v>0.34981544203526505</v>
      </c>
    </row>
    <row r="9409" spans="11:11">
      <c r="K9409" s="373">
        <v>0.12676278606416003</v>
      </c>
    </row>
    <row r="9410" spans="11:11">
      <c r="K9410" s="373">
        <v>0.20789947944372322</v>
      </c>
    </row>
    <row r="9411" spans="11:11">
      <c r="K9411" s="373">
        <v>0.55232077552875491</v>
      </c>
    </row>
    <row r="9412" spans="11:11">
      <c r="K9412" s="373">
        <v>0.53504241017018828</v>
      </c>
    </row>
    <row r="9413" spans="11:11">
      <c r="K9413" s="373">
        <v>0.1644599841193497</v>
      </c>
    </row>
    <row r="9414" spans="11:11">
      <c r="K9414" s="373">
        <v>-0.1025224225716389</v>
      </c>
    </row>
    <row r="9415" spans="11:11">
      <c r="K9415" s="373">
        <v>0.28205433759060505</v>
      </c>
    </row>
    <row r="9416" spans="11:11">
      <c r="K9416" s="373">
        <v>0.32809168535071898</v>
      </c>
    </row>
    <row r="9417" spans="11:11">
      <c r="K9417" s="373">
        <v>0.19782872884809621</v>
      </c>
    </row>
    <row r="9418" spans="11:11">
      <c r="K9418" s="373">
        <v>0.28289206558095925</v>
      </c>
    </row>
    <row r="9419" spans="11:11">
      <c r="K9419" s="373">
        <v>-2.5515885000118588E-2</v>
      </c>
    </row>
    <row r="9420" spans="11:11">
      <c r="K9420" s="373">
        <v>3.1251310935273668E-2</v>
      </c>
    </row>
    <row r="9421" spans="11:11">
      <c r="K9421" s="373">
        <v>-2.5258899375937172E-2</v>
      </c>
    </row>
    <row r="9422" spans="11:11">
      <c r="K9422" s="373">
        <v>0.30208781644219695</v>
      </c>
    </row>
    <row r="9423" spans="11:11">
      <c r="K9423" s="373">
        <v>0.28556950267128856</v>
      </c>
    </row>
    <row r="9424" spans="11:11">
      <c r="K9424" s="373">
        <v>0.28553842492050485</v>
      </c>
    </row>
    <row r="9425" spans="11:11">
      <c r="K9425" s="373">
        <v>-7.4044729347418015E-2</v>
      </c>
    </row>
    <row r="9426" spans="11:11">
      <c r="K9426" s="373">
        <v>-7.5416365406854591E-2</v>
      </c>
    </row>
    <row r="9427" spans="11:11">
      <c r="K9427" s="373">
        <v>-0.15538721036233394</v>
      </c>
    </row>
    <row r="9428" spans="11:11">
      <c r="K9428" s="373">
        <v>0.2790698995109373</v>
      </c>
    </row>
    <row r="9429" spans="11:11">
      <c r="K9429" s="373">
        <v>0.24130890716431597</v>
      </c>
    </row>
    <row r="9430" spans="11:11">
      <c r="K9430" s="373">
        <v>0.3691057143549521</v>
      </c>
    </row>
    <row r="9431" spans="11:11">
      <c r="K9431" s="373">
        <v>0.37557202811290691</v>
      </c>
    </row>
    <row r="9432" spans="11:11">
      <c r="K9432" s="373">
        <v>0.40477202383963706</v>
      </c>
    </row>
    <row r="9433" spans="11:11">
      <c r="K9433" s="373">
        <v>0.26775382456573271</v>
      </c>
    </row>
    <row r="9434" spans="11:11">
      <c r="K9434" s="373">
        <v>0.14660407996638125</v>
      </c>
    </row>
    <row r="9435" spans="11:11">
      <c r="K9435" s="373">
        <v>0.20762384794319932</v>
      </c>
    </row>
    <row r="9436" spans="11:11">
      <c r="K9436" s="373">
        <v>0.46957722976929706</v>
      </c>
    </row>
    <row r="9437" spans="11:11">
      <c r="K9437" s="373">
        <v>0.32510028627321885</v>
      </c>
    </row>
    <row r="9438" spans="11:11">
      <c r="K9438" s="373">
        <v>0.15912261328998389</v>
      </c>
    </row>
    <row r="9439" spans="11:11">
      <c r="K9439" s="373">
        <v>0.14655592485196123</v>
      </c>
    </row>
    <row r="9440" spans="11:11">
      <c r="K9440" s="373">
        <v>0.49925087438363969</v>
      </c>
    </row>
    <row r="9441" spans="11:11">
      <c r="K9441" s="373">
        <v>0.17410665899023536</v>
      </c>
    </row>
    <row r="9442" spans="11:11">
      <c r="K9442" s="373">
        <v>0.16034183972550631</v>
      </c>
    </row>
    <row r="9443" spans="11:11">
      <c r="K9443" s="373">
        <v>0.32366031442390297</v>
      </c>
    </row>
    <row r="9444" spans="11:11">
      <c r="K9444" s="373">
        <v>0.17427692792057736</v>
      </c>
    </row>
    <row r="9445" spans="11:11">
      <c r="K9445" s="373">
        <v>4.7895367363151031E-2</v>
      </c>
    </row>
    <row r="9446" spans="11:11">
      <c r="K9446" s="373">
        <v>0.20507502014067547</v>
      </c>
    </row>
    <row r="9447" spans="11:11">
      <c r="K9447" s="373">
        <v>0.46329678051720879</v>
      </c>
    </row>
    <row r="9448" spans="11:11">
      <c r="K9448" s="373">
        <v>0.329457560131174</v>
      </c>
    </row>
    <row r="9449" spans="11:11">
      <c r="K9449" s="373">
        <v>0.12437381826734661</v>
      </c>
    </row>
    <row r="9450" spans="11:11">
      <c r="K9450" s="373">
        <v>-0.14607564431683751</v>
      </c>
    </row>
    <row r="9451" spans="11:11">
      <c r="K9451" s="373">
        <v>-0.22487633615571023</v>
      </c>
    </row>
    <row r="9452" spans="11:11">
      <c r="K9452" s="373">
        <v>0.38852931954184888</v>
      </c>
    </row>
    <row r="9453" spans="11:11">
      <c r="K9453" s="373">
        <v>0.36135188906460058</v>
      </c>
    </row>
    <row r="9454" spans="11:11">
      <c r="K9454" s="373">
        <v>0.29253640332953479</v>
      </c>
    </row>
    <row r="9455" spans="11:11">
      <c r="K9455" s="373">
        <v>0.27029884021863948</v>
      </c>
    </row>
    <row r="9456" spans="11:11">
      <c r="K9456" s="373">
        <v>-2.4462050837533278E-2</v>
      </c>
    </row>
    <row r="9457" spans="11:11">
      <c r="K9457" s="373">
        <v>-6.0750464141928306E-2</v>
      </c>
    </row>
    <row r="9458" spans="11:11">
      <c r="K9458" s="373">
        <v>0.34481932940310855</v>
      </c>
    </row>
    <row r="9459" spans="11:11">
      <c r="K9459" s="373">
        <v>0.33908890191311913</v>
      </c>
    </row>
    <row r="9460" spans="11:11">
      <c r="K9460" s="373">
        <v>3.6309694043522356E-2</v>
      </c>
    </row>
    <row r="9461" spans="11:11">
      <c r="K9461" s="373">
        <v>0.37606683510093819</v>
      </c>
    </row>
    <row r="9462" spans="11:11">
      <c r="K9462" s="373">
        <v>0.4138535071385685</v>
      </c>
    </row>
    <row r="9463" spans="11:11">
      <c r="K9463" s="373">
        <v>0.27454237750904853</v>
      </c>
    </row>
    <row r="9464" spans="11:11">
      <c r="K9464" s="373">
        <v>0.12557893404781284</v>
      </c>
    </row>
    <row r="9465" spans="11:11">
      <c r="K9465" s="373">
        <v>-4.9263270579737894E-2</v>
      </c>
    </row>
    <row r="9466" spans="11:11">
      <c r="K9466" s="373">
        <v>-0.16016277094837839</v>
      </c>
    </row>
    <row r="9467" spans="11:11">
      <c r="K9467" s="373">
        <v>-0.1386380249460788</v>
      </c>
    </row>
    <row r="9468" spans="11:11">
      <c r="K9468" s="373">
        <v>6.1858438940492366E-2</v>
      </c>
    </row>
    <row r="9469" spans="11:11">
      <c r="K9469" s="373">
        <v>0.51693037289539778</v>
      </c>
    </row>
    <row r="9470" spans="11:11">
      <c r="K9470" s="373">
        <v>0.36454226643809129</v>
      </c>
    </row>
    <row r="9471" spans="11:11">
      <c r="K9471" s="373">
        <v>0.22559692094611949</v>
      </c>
    </row>
    <row r="9472" spans="11:11">
      <c r="K9472" s="373">
        <v>-1.9882948895805441E-2</v>
      </c>
    </row>
    <row r="9473" spans="11:11">
      <c r="K9473" s="373">
        <v>0.35643117955249615</v>
      </c>
    </row>
    <row r="9474" spans="11:11">
      <c r="K9474" s="373">
        <v>4.8458067105296987E-3</v>
      </c>
    </row>
    <row r="9475" spans="11:11">
      <c r="K9475" s="373">
        <v>0.21727527998629403</v>
      </c>
    </row>
    <row r="9476" spans="11:11">
      <c r="K9476" s="373">
        <v>0.19209588566554081</v>
      </c>
    </row>
    <row r="9477" spans="11:11">
      <c r="K9477" s="373">
        <v>-0.25607393893417429</v>
      </c>
    </row>
    <row r="9478" spans="11:11">
      <c r="K9478" s="373">
        <v>6.6643611899973365E-2</v>
      </c>
    </row>
    <row r="9479" spans="11:11">
      <c r="K9479" s="373">
        <v>0.37501572775566938</v>
      </c>
    </row>
    <row r="9480" spans="11:11">
      <c r="K9480" s="373">
        <v>0.35539153791631772</v>
      </c>
    </row>
    <row r="9481" spans="11:11">
      <c r="K9481" s="373">
        <v>0.28838769090908456</v>
      </c>
    </row>
    <row r="9482" spans="11:11">
      <c r="K9482" s="373">
        <v>0.24592388201381721</v>
      </c>
    </row>
    <row r="9483" spans="11:11">
      <c r="K9483" s="373">
        <v>0.38193678695816002</v>
      </c>
    </row>
    <row r="9484" spans="11:11">
      <c r="K9484" s="373">
        <v>0.42255227620849767</v>
      </c>
    </row>
    <row r="9485" spans="11:11">
      <c r="K9485" s="373">
        <v>0.36304907275844167</v>
      </c>
    </row>
    <row r="9486" spans="11:11">
      <c r="K9486" s="373">
        <v>0.20117960492271925</v>
      </c>
    </row>
    <row r="9487" spans="11:11">
      <c r="K9487" s="373">
        <v>0.33117041557601357</v>
      </c>
    </row>
    <row r="9488" spans="11:11">
      <c r="K9488" s="373">
        <v>0.18375594343754331</v>
      </c>
    </row>
    <row r="9489" spans="11:11">
      <c r="K9489" s="373">
        <v>0.46197195035800664</v>
      </c>
    </row>
    <row r="9490" spans="11:11">
      <c r="K9490" s="373">
        <v>0.38336649552001956</v>
      </c>
    </row>
    <row r="9491" spans="11:11">
      <c r="K9491" s="373">
        <v>0.14024042997548891</v>
      </c>
    </row>
    <row r="9492" spans="11:11">
      <c r="K9492" s="373">
        <v>0.16528252926140374</v>
      </c>
    </row>
    <row r="9493" spans="11:11">
      <c r="K9493" s="373">
        <v>0.12926443924250886</v>
      </c>
    </row>
    <row r="9494" spans="11:11">
      <c r="K9494" s="373">
        <v>0.36766671617409985</v>
      </c>
    </row>
    <row r="9495" spans="11:11">
      <c r="K9495" s="373">
        <v>0.1550368271452518</v>
      </c>
    </row>
    <row r="9496" spans="11:11">
      <c r="K9496" s="373">
        <v>7.8168930060089625E-2</v>
      </c>
    </row>
    <row r="9497" spans="11:11">
      <c r="K9497" s="373">
        <v>0.56429783102323872</v>
      </c>
    </row>
    <row r="9498" spans="11:11">
      <c r="K9498" s="373">
        <v>0.4702006895826838</v>
      </c>
    </row>
    <row r="9499" spans="11:11">
      <c r="K9499" s="373">
        <v>0.19957529912809591</v>
      </c>
    </row>
    <row r="9500" spans="11:11">
      <c r="K9500" s="373">
        <v>1.2008435903954284E-2</v>
      </c>
    </row>
    <row r="9501" spans="11:11">
      <c r="K9501" s="373">
        <v>0.59319422920347686</v>
      </c>
    </row>
    <row r="9502" spans="11:11">
      <c r="K9502" s="373">
        <v>0.57323022109267341</v>
      </c>
    </row>
    <row r="9503" spans="11:11">
      <c r="K9503" s="373">
        <v>-6.3005891298249406E-2</v>
      </c>
    </row>
    <row r="9504" spans="11:11">
      <c r="K9504" s="373">
        <v>0.51586940497430778</v>
      </c>
    </row>
    <row r="9505" spans="11:11">
      <c r="K9505" s="373">
        <v>0.12729118191640665</v>
      </c>
    </row>
    <row r="9506" spans="11:11">
      <c r="K9506" s="373">
        <v>0.41237700538917332</v>
      </c>
    </row>
    <row r="9507" spans="11:11">
      <c r="K9507" s="373">
        <v>0.16633660112121085</v>
      </c>
    </row>
    <row r="9508" spans="11:11">
      <c r="K9508" s="373">
        <v>0.37153916830882783</v>
      </c>
    </row>
    <row r="9509" spans="11:11">
      <c r="K9509" s="373">
        <v>0.27126840586637035</v>
      </c>
    </row>
    <row r="9510" spans="11:11">
      <c r="K9510" s="373">
        <v>4.3639098830481338E-2</v>
      </c>
    </row>
    <row r="9511" spans="11:11">
      <c r="K9511" s="373">
        <v>-0.14920287819822975</v>
      </c>
    </row>
    <row r="9512" spans="11:11">
      <c r="K9512" s="373">
        <v>0.21255672321089425</v>
      </c>
    </row>
    <row r="9513" spans="11:11">
      <c r="K9513" s="373">
        <v>0.43807362610554845</v>
      </c>
    </row>
    <row r="9514" spans="11:11">
      <c r="K9514" s="373">
        <v>0.17567766480908209</v>
      </c>
    </row>
    <row r="9515" spans="11:11">
      <c r="K9515" s="373">
        <v>3.2004480260684032E-2</v>
      </c>
    </row>
    <row r="9516" spans="11:11">
      <c r="K9516" s="373">
        <v>-0.13949778648937528</v>
      </c>
    </row>
    <row r="9517" spans="11:11">
      <c r="K9517" s="373">
        <v>-8.0893188805865157E-2</v>
      </c>
    </row>
    <row r="9518" spans="11:11">
      <c r="K9518" s="373">
        <v>0.33015547494519781</v>
      </c>
    </row>
    <row r="9519" spans="11:11">
      <c r="K9519" s="373">
        <v>0.49427875143811928</v>
      </c>
    </row>
    <row r="9520" spans="11:11">
      <c r="K9520" s="373">
        <v>0.34854989181582297</v>
      </c>
    </row>
    <row r="9521" spans="11:11">
      <c r="K9521" s="373">
        <v>0.52184207228858059</v>
      </c>
    </row>
    <row r="9522" spans="11:11">
      <c r="K9522" s="373">
        <v>0.17134241133100048</v>
      </c>
    </row>
    <row r="9523" spans="11:11">
      <c r="K9523" s="373">
        <v>-0.20351899648448424</v>
      </c>
    </row>
    <row r="9524" spans="11:11">
      <c r="K9524" s="373">
        <v>0.22199216558479717</v>
      </c>
    </row>
    <row r="9525" spans="11:11">
      <c r="K9525" s="373">
        <v>0.1489557030973323</v>
      </c>
    </row>
    <row r="9526" spans="11:11">
      <c r="K9526" s="373">
        <v>0.3494058490072145</v>
      </c>
    </row>
    <row r="9527" spans="11:11">
      <c r="K9527" s="373">
        <v>5.1800112948800381E-2</v>
      </c>
    </row>
    <row r="9528" spans="11:11">
      <c r="K9528" s="373">
        <v>0.45373697307191252</v>
      </c>
    </row>
    <row r="9529" spans="11:11">
      <c r="K9529" s="373">
        <v>-0.32120780959085715</v>
      </c>
    </row>
    <row r="9530" spans="11:11">
      <c r="K9530" s="373">
        <v>0.60216696739842401</v>
      </c>
    </row>
    <row r="9531" spans="11:11">
      <c r="K9531" s="373">
        <v>0.31328160638511293</v>
      </c>
    </row>
    <row r="9532" spans="11:11">
      <c r="K9532" s="373">
        <v>0.34912778953130319</v>
      </c>
    </row>
    <row r="9533" spans="11:11">
      <c r="K9533" s="373">
        <v>0.45325653616726846</v>
      </c>
    </row>
    <row r="9534" spans="11:11">
      <c r="K9534" s="373">
        <v>7.6576877163438528E-2</v>
      </c>
    </row>
    <row r="9535" spans="11:11">
      <c r="K9535" s="373">
        <v>0.21397671649562677</v>
      </c>
    </row>
    <row r="9536" spans="11:11">
      <c r="K9536" s="373">
        <v>0.40923038915730903</v>
      </c>
    </row>
    <row r="9537" spans="11:11">
      <c r="K9537" s="373">
        <v>8.2286632738391541E-2</v>
      </c>
    </row>
    <row r="9538" spans="11:11">
      <c r="K9538" s="373">
        <v>8.7634336937221446E-2</v>
      </c>
    </row>
    <row r="9539" spans="11:11">
      <c r="K9539" s="373">
        <v>-1.9872908992570326E-2</v>
      </c>
    </row>
    <row r="9540" spans="11:11">
      <c r="K9540" s="373">
        <v>0.33328867584096211</v>
      </c>
    </row>
    <row r="9541" spans="11:11">
      <c r="K9541" s="373">
        <v>-4.2852524507280831E-3</v>
      </c>
    </row>
    <row r="9542" spans="11:11">
      <c r="K9542" s="373">
        <v>-0.12036524641776758</v>
      </c>
    </row>
    <row r="9543" spans="11:11">
      <c r="K9543" s="373">
        <v>0.17053519883874246</v>
      </c>
    </row>
    <row r="9544" spans="11:11">
      <c r="K9544" s="373">
        <v>0.12388474850928666</v>
      </c>
    </row>
    <row r="9545" spans="11:11">
      <c r="K9545" s="373">
        <v>0.41271224342549528</v>
      </c>
    </row>
    <row r="9546" spans="11:11">
      <c r="K9546" s="373">
        <v>0.50199100688627829</v>
      </c>
    </row>
    <row r="9547" spans="11:11">
      <c r="K9547" s="373">
        <v>0.18770898063559005</v>
      </c>
    </row>
    <row r="9548" spans="11:11">
      <c r="K9548" s="373">
        <v>0.28876558921447892</v>
      </c>
    </row>
    <row r="9549" spans="11:11">
      <c r="K9549" s="373">
        <v>9.4048086663022001E-2</v>
      </c>
    </row>
    <row r="9550" spans="11:11">
      <c r="K9550" s="373">
        <v>-2.1921532445623115E-2</v>
      </c>
    </row>
    <row r="9551" spans="11:11">
      <c r="K9551" s="373">
        <v>-0.18032939941724191</v>
      </c>
    </row>
    <row r="9552" spans="11:11">
      <c r="K9552" s="373">
        <v>0.50360377762785435</v>
      </c>
    </row>
    <row r="9553" spans="11:11">
      <c r="K9553" s="373">
        <v>0.23811629107360566</v>
      </c>
    </row>
    <row r="9554" spans="11:11">
      <c r="K9554" s="373">
        <v>1.0851217074367758E-2</v>
      </c>
    </row>
    <row r="9555" spans="11:11">
      <c r="K9555" s="373">
        <v>0.14583567156215338</v>
      </c>
    </row>
    <row r="9556" spans="11:11">
      <c r="K9556" s="373">
        <v>0.358002828201329</v>
      </c>
    </row>
    <row r="9557" spans="11:11">
      <c r="K9557" s="373">
        <v>-0.13650340547151985</v>
      </c>
    </row>
    <row r="9558" spans="11:11">
      <c r="K9558" s="373">
        <v>0.29012862481263557</v>
      </c>
    </row>
    <row r="9559" spans="11:11">
      <c r="K9559" s="373">
        <v>0.65395102091266066</v>
      </c>
    </row>
    <row r="9560" spans="11:11">
      <c r="K9560" s="373">
        <v>0.2639101892968474</v>
      </c>
    </row>
    <row r="9561" spans="11:11">
      <c r="K9561" s="373">
        <v>0.42808790258701901</v>
      </c>
    </row>
    <row r="9562" spans="11:11">
      <c r="K9562" s="373">
        <v>4.1218607913611427E-2</v>
      </c>
    </row>
    <row r="9563" spans="11:11">
      <c r="K9563" s="373">
        <v>0.31454173783857975</v>
      </c>
    </row>
    <row r="9564" spans="11:11">
      <c r="K9564" s="373">
        <v>-0.26400918394566064</v>
      </c>
    </row>
    <row r="9565" spans="11:11">
      <c r="K9565" s="373">
        <v>0.18738871375269506</v>
      </c>
    </row>
    <row r="9566" spans="11:11">
      <c r="K9566" s="373">
        <v>3.278124186820297E-2</v>
      </c>
    </row>
    <row r="9567" spans="11:11">
      <c r="K9567" s="373">
        <v>4.2251759834315061E-2</v>
      </c>
    </row>
    <row r="9568" spans="11:11">
      <c r="K9568" s="373">
        <v>0.29179157495711605</v>
      </c>
    </row>
    <row r="9569" spans="11:11">
      <c r="K9569" s="373">
        <v>0.15040105415503913</v>
      </c>
    </row>
    <row r="9570" spans="11:11">
      <c r="K9570" s="373">
        <v>0.20871799382854994</v>
      </c>
    </row>
    <row r="9571" spans="11:11">
      <c r="K9571" s="373">
        <v>0.34256873224475615</v>
      </c>
    </row>
    <row r="9572" spans="11:11">
      <c r="K9572" s="373">
        <v>0.22467238601063078</v>
      </c>
    </row>
    <row r="9573" spans="11:11">
      <c r="K9573" s="373">
        <v>0.5299515219584805</v>
      </c>
    </row>
    <row r="9574" spans="11:11">
      <c r="K9574" s="373">
        <v>4.2390338013188922E-2</v>
      </c>
    </row>
    <row r="9575" spans="11:11">
      <c r="K9575" s="373">
        <v>-0.19873489242671427</v>
      </c>
    </row>
    <row r="9576" spans="11:11">
      <c r="K9576" s="373">
        <v>0.31166075113103209</v>
      </c>
    </row>
    <row r="9577" spans="11:11">
      <c r="K9577" s="373">
        <v>-6.1648758336405041E-2</v>
      </c>
    </row>
    <row r="9578" spans="11:11">
      <c r="K9578" s="373">
        <v>0.36706214676524618</v>
      </c>
    </row>
    <row r="9579" spans="11:11">
      <c r="K9579" s="373">
        <v>0.29091665749491957</v>
      </c>
    </row>
    <row r="9580" spans="11:11">
      <c r="K9580" s="373">
        <v>0.11787495772612178</v>
      </c>
    </row>
    <row r="9581" spans="11:11">
      <c r="K9581" s="373">
        <v>0.25242637588663919</v>
      </c>
    </row>
    <row r="9582" spans="11:11">
      <c r="K9582" s="373">
        <v>0.15175892963665993</v>
      </c>
    </row>
    <row r="9583" spans="11:11">
      <c r="K9583" s="373">
        <v>3.6278337123417215E-2</v>
      </c>
    </row>
    <row r="9584" spans="11:11">
      <c r="K9584" s="373">
        <v>0.46701840518400428</v>
      </c>
    </row>
    <row r="9585" spans="11:11">
      <c r="K9585" s="373">
        <v>0.22618284251575305</v>
      </c>
    </row>
    <row r="9586" spans="11:11">
      <c r="K9586" s="373">
        <v>0.19307981057619372</v>
      </c>
    </row>
    <row r="9587" spans="11:11">
      <c r="K9587" s="373">
        <v>0.63084879134269278</v>
      </c>
    </row>
    <row r="9588" spans="11:11">
      <c r="K9588" s="373">
        <v>0.16116116266572811</v>
      </c>
    </row>
    <row r="9589" spans="11:11">
      <c r="K9589" s="373">
        <v>0.27632233948250895</v>
      </c>
    </row>
    <row r="9590" spans="11:11">
      <c r="K9590" s="373">
        <v>0.16197355972697336</v>
      </c>
    </row>
    <row r="9591" spans="11:11">
      <c r="K9591" s="373">
        <v>0.38564442779683783</v>
      </c>
    </row>
    <row r="9592" spans="11:11">
      <c r="K9592" s="373">
        <v>0.17381889642929105</v>
      </c>
    </row>
    <row r="9593" spans="11:11">
      <c r="K9593" s="373">
        <v>0.18400239725233236</v>
      </c>
    </row>
    <row r="9594" spans="11:11">
      <c r="K9594" s="373">
        <v>-7.1132167268204038E-2</v>
      </c>
    </row>
    <row r="9595" spans="11:11">
      <c r="K9595" s="373">
        <v>0.2667433105564736</v>
      </c>
    </row>
    <row r="9596" spans="11:11">
      <c r="K9596" s="373">
        <v>0.25524674901966993</v>
      </c>
    </row>
    <row r="9597" spans="11:11">
      <c r="K9597" s="373">
        <v>0.22573156162052288</v>
      </c>
    </row>
    <row r="9598" spans="11:11">
      <c r="K9598" s="373">
        <v>0.36805874830530816</v>
      </c>
    </row>
    <row r="9599" spans="11:11">
      <c r="K9599" s="373">
        <v>0.48660732034714815</v>
      </c>
    </row>
    <row r="9600" spans="11:11">
      <c r="K9600" s="373">
        <v>0.25068222308125443</v>
      </c>
    </row>
    <row r="9601" spans="11:11">
      <c r="K9601" s="373">
        <v>0.30776908896781352</v>
      </c>
    </row>
    <row r="9602" spans="11:11">
      <c r="K9602" s="373">
        <v>0.15614347910980286</v>
      </c>
    </row>
    <row r="9603" spans="11:11">
      <c r="K9603" s="373">
        <v>0.12977040173918519</v>
      </c>
    </row>
    <row r="9604" spans="11:11">
      <c r="K9604" s="373">
        <v>0.3751303807614137</v>
      </c>
    </row>
    <row r="9605" spans="11:11">
      <c r="K9605" s="373">
        <v>0.23830897059986</v>
      </c>
    </row>
    <row r="9606" spans="11:11">
      <c r="K9606" s="373">
        <v>0.17484646154192185</v>
      </c>
    </row>
    <row r="9607" spans="11:11">
      <c r="K9607" s="373">
        <v>0.24889386328287189</v>
      </c>
    </row>
    <row r="9608" spans="11:11">
      <c r="K9608" s="373">
        <v>0.28882395960190266</v>
      </c>
    </row>
    <row r="9609" spans="11:11">
      <c r="K9609" s="373">
        <v>0.30453408932196968</v>
      </c>
    </row>
    <row r="9610" spans="11:11">
      <c r="K9610" s="373">
        <v>0.33933064041490102</v>
      </c>
    </row>
    <row r="9611" spans="11:11">
      <c r="K9611" s="373">
        <v>0.11350375231350363</v>
      </c>
    </row>
    <row r="9612" spans="11:11">
      <c r="K9612" s="373">
        <v>0.33994023339665369</v>
      </c>
    </row>
    <row r="9613" spans="11:11">
      <c r="K9613" s="373">
        <v>0.3176333478642992</v>
      </c>
    </row>
    <row r="9614" spans="11:11">
      <c r="K9614" s="373">
        <v>0.33157283122385994</v>
      </c>
    </row>
    <row r="9615" spans="11:11">
      <c r="K9615" s="373">
        <v>6.4811398503449746E-2</v>
      </c>
    </row>
    <row r="9616" spans="11:11">
      <c r="K9616" s="373">
        <v>-0.12009860252855142</v>
      </c>
    </row>
    <row r="9617" spans="11:11">
      <c r="K9617" s="373">
        <v>0.23265182669753681</v>
      </c>
    </row>
    <row r="9618" spans="11:11">
      <c r="K9618" s="373">
        <v>0.2434754250723401</v>
      </c>
    </row>
    <row r="9619" spans="11:11">
      <c r="K9619" s="373">
        <v>7.2328246692559661E-2</v>
      </c>
    </row>
    <row r="9620" spans="11:11">
      <c r="K9620" s="373">
        <v>0.42602609424211635</v>
      </c>
    </row>
    <row r="9621" spans="11:11">
      <c r="K9621" s="373">
        <v>0.27440440035734781</v>
      </c>
    </row>
    <row r="9622" spans="11:11">
      <c r="K9622" s="373">
        <v>0.17919730975893455</v>
      </c>
    </row>
    <row r="9623" spans="11:11">
      <c r="K9623" s="373">
        <v>0.17765314495299722</v>
      </c>
    </row>
    <row r="9624" spans="11:11">
      <c r="K9624" s="373">
        <v>0.4307743196889986</v>
      </c>
    </row>
    <row r="9625" spans="11:11">
      <c r="K9625" s="373">
        <v>0.2034144023418627</v>
      </c>
    </row>
    <row r="9626" spans="11:11">
      <c r="K9626" s="373">
        <v>0.17143547477150434</v>
      </c>
    </row>
    <row r="9627" spans="11:11">
      <c r="K9627" s="373">
        <v>0.36300183613886072</v>
      </c>
    </row>
    <row r="9628" spans="11:11">
      <c r="K9628" s="373">
        <v>0.41105016039329922</v>
      </c>
    </row>
    <row r="9629" spans="11:11">
      <c r="K9629" s="373">
        <v>5.9717684865360443E-2</v>
      </c>
    </row>
    <row r="9630" spans="11:11">
      <c r="K9630" s="373">
        <v>6.5874471133545942E-2</v>
      </c>
    </row>
    <row r="9631" spans="11:11">
      <c r="K9631" s="373">
        <v>0.34142668620861061</v>
      </c>
    </row>
    <row r="9632" spans="11:11">
      <c r="K9632" s="373">
        <v>0.4601685836240339</v>
      </c>
    </row>
    <row r="9633" spans="11:11">
      <c r="K9633" s="373">
        <v>0.45962879525385669</v>
      </c>
    </row>
    <row r="9634" spans="11:11">
      <c r="K9634" s="373">
        <v>-0.2198960157756612</v>
      </c>
    </row>
    <row r="9635" spans="11:11">
      <c r="K9635" s="373">
        <v>0.17454791215688337</v>
      </c>
    </row>
    <row r="9636" spans="11:11">
      <c r="K9636" s="373">
        <v>0.51575485027524381</v>
      </c>
    </row>
    <row r="9637" spans="11:11">
      <c r="K9637" s="373">
        <v>0.19225955258528082</v>
      </c>
    </row>
    <row r="9638" spans="11:11">
      <c r="K9638" s="373">
        <v>0.33769141759651489</v>
      </c>
    </row>
    <row r="9639" spans="11:11">
      <c r="K9639" s="373">
        <v>0.25170267454858575</v>
      </c>
    </row>
    <row r="9640" spans="11:11">
      <c r="K9640" s="373">
        <v>0.18899552528694219</v>
      </c>
    </row>
    <row r="9641" spans="11:11">
      <c r="K9641" s="373">
        <v>0.15134586338706391</v>
      </c>
    </row>
    <row r="9642" spans="11:11">
      <c r="K9642" s="373">
        <v>0.45623373496503183</v>
      </c>
    </row>
    <row r="9643" spans="11:11">
      <c r="K9643" s="373">
        <v>0.46042988971994436</v>
      </c>
    </row>
    <row r="9644" spans="11:11">
      <c r="K9644" s="373">
        <v>0.58566516349812581</v>
      </c>
    </row>
    <row r="9645" spans="11:11">
      <c r="K9645" s="373">
        <v>0.17126979248478746</v>
      </c>
    </row>
    <row r="9646" spans="11:11">
      <c r="K9646" s="373">
        <v>4.7982543934676603E-2</v>
      </c>
    </row>
    <row r="9647" spans="11:11">
      <c r="K9647" s="373">
        <v>-4.0238636623916468E-2</v>
      </c>
    </row>
    <row r="9648" spans="11:11">
      <c r="K9648" s="373">
        <v>0.21402671185680644</v>
      </c>
    </row>
    <row r="9649" spans="11:11">
      <c r="K9649" s="373">
        <v>-1.3375542204981938E-2</v>
      </c>
    </row>
    <row r="9650" spans="11:11">
      <c r="K9650" s="373">
        <v>0.35028214259957169</v>
      </c>
    </row>
    <row r="9651" spans="11:11">
      <c r="K9651" s="373">
        <v>7.6799899219570644E-2</v>
      </c>
    </row>
    <row r="9652" spans="11:11">
      <c r="K9652" s="373">
        <v>0.46769098237067053</v>
      </c>
    </row>
    <row r="9653" spans="11:11">
      <c r="K9653" s="373">
        <v>0.30671925086585583</v>
      </c>
    </row>
    <row r="9654" spans="11:11">
      <c r="K9654" s="373">
        <v>0.33287161257370257</v>
      </c>
    </row>
    <row r="9655" spans="11:11">
      <c r="K9655" s="373">
        <v>0.21812867608239594</v>
      </c>
    </row>
    <row r="9656" spans="11:11">
      <c r="K9656" s="373">
        <v>0.16876903065705373</v>
      </c>
    </row>
    <row r="9657" spans="11:11">
      <c r="K9657" s="373">
        <v>4.3802562356383135E-2</v>
      </c>
    </row>
    <row r="9658" spans="11:11">
      <c r="K9658" s="373">
        <v>0.31709330148136816</v>
      </c>
    </row>
    <row r="9659" spans="11:11">
      <c r="K9659" s="373">
        <v>0.26727332093912715</v>
      </c>
    </row>
    <row r="9660" spans="11:11">
      <c r="K9660" s="373">
        <v>0.15089181587452649</v>
      </c>
    </row>
    <row r="9661" spans="11:11">
      <c r="K9661" s="373">
        <v>3.4354510401271465E-2</v>
      </c>
    </row>
    <row r="9662" spans="11:11">
      <c r="K9662" s="373">
        <v>0.53012346850360315</v>
      </c>
    </row>
    <row r="9663" spans="11:11">
      <c r="K9663" s="373">
        <v>0.18816738064413063</v>
      </c>
    </row>
    <row r="9664" spans="11:11">
      <c r="K9664" s="373">
        <v>0.11138344122700605</v>
      </c>
    </row>
    <row r="9665" spans="11:11">
      <c r="K9665" s="373">
        <v>-2.0026539121067777E-2</v>
      </c>
    </row>
    <row r="9666" spans="11:11">
      <c r="K9666" s="373">
        <v>0.40212629358469698</v>
      </c>
    </row>
    <row r="9667" spans="11:11">
      <c r="K9667" s="373">
        <v>-7.9312800258215854E-2</v>
      </c>
    </row>
    <row r="9668" spans="11:11">
      <c r="K9668" s="373">
        <v>0.32824277695332293</v>
      </c>
    </row>
    <row r="9669" spans="11:11">
      <c r="K9669" s="373">
        <v>0.13188288445819141</v>
      </c>
    </row>
    <row r="9670" spans="11:11">
      <c r="K9670" s="373">
        <v>0.33222861680715465</v>
      </c>
    </row>
    <row r="9671" spans="11:11">
      <c r="K9671" s="373">
        <v>0.67416301107475207</v>
      </c>
    </row>
    <row r="9672" spans="11:11">
      <c r="K9672" s="373">
        <v>0.28657254150222133</v>
      </c>
    </row>
    <row r="9673" spans="11:11">
      <c r="K9673" s="373">
        <v>0.5794694045275357</v>
      </c>
    </row>
    <row r="9674" spans="11:11">
      <c r="K9674" s="373">
        <v>1.7878436999158698E-2</v>
      </c>
    </row>
    <row r="9675" spans="11:11">
      <c r="K9675" s="373">
        <v>0.40278841131363685</v>
      </c>
    </row>
    <row r="9676" spans="11:11">
      <c r="K9676" s="373">
        <v>0.15323884182347891</v>
      </c>
    </row>
    <row r="9677" spans="11:11">
      <c r="K9677" s="373">
        <v>0.29427032124699126</v>
      </c>
    </row>
    <row r="9678" spans="11:11">
      <c r="K9678" s="373">
        <v>0.28211598974654084</v>
      </c>
    </row>
    <row r="9679" spans="11:11">
      <c r="K9679" s="373">
        <v>0.14637337887169344</v>
      </c>
    </row>
    <row r="9680" spans="11:11">
      <c r="K9680" s="373">
        <v>-8.008678400333713E-2</v>
      </c>
    </row>
    <row r="9681" spans="11:11">
      <c r="K9681" s="373">
        <v>0.52720680913680407</v>
      </c>
    </row>
    <row r="9682" spans="11:11">
      <c r="K9682" s="373">
        <v>-0.1865861014599477</v>
      </c>
    </row>
    <row r="9683" spans="11:11">
      <c r="K9683" s="373">
        <v>0.27803592560617107</v>
      </c>
    </row>
    <row r="9684" spans="11:11">
      <c r="K9684" s="373">
        <v>0.36981408492523227</v>
      </c>
    </row>
    <row r="9685" spans="11:11">
      <c r="K9685" s="373">
        <v>0.38968514142375099</v>
      </c>
    </row>
    <row r="9686" spans="11:11">
      <c r="K9686" s="373">
        <v>0.14734245486241271</v>
      </c>
    </row>
    <row r="9687" spans="11:11">
      <c r="K9687" s="373">
        <v>-0.22132047787899323</v>
      </c>
    </row>
    <row r="9688" spans="11:11">
      <c r="K9688" s="373">
        <v>0.23130876604530948</v>
      </c>
    </row>
    <row r="9689" spans="11:11">
      <c r="K9689" s="373">
        <v>0.40649965691424383</v>
      </c>
    </row>
    <row r="9690" spans="11:11">
      <c r="K9690" s="373">
        <v>-0.17009593865012507</v>
      </c>
    </row>
    <row r="9691" spans="11:11">
      <c r="K9691" s="373">
        <v>0.20477990360610709</v>
      </c>
    </row>
    <row r="9692" spans="11:11">
      <c r="K9692" s="373">
        <v>1.0595379280594397E-2</v>
      </c>
    </row>
    <row r="9693" spans="11:11">
      <c r="K9693" s="373">
        <v>0.38445349387202277</v>
      </c>
    </row>
    <row r="9694" spans="11:11">
      <c r="K9694" s="373">
        <v>0.12782997421141595</v>
      </c>
    </row>
    <row r="9695" spans="11:11">
      <c r="K9695" s="373">
        <v>0.28053410785723987</v>
      </c>
    </row>
    <row r="9696" spans="11:11">
      <c r="K9696" s="373">
        <v>0.17035076951665928</v>
      </c>
    </row>
    <row r="9697" spans="11:11">
      <c r="K9697" s="373">
        <v>0.62126165238971498</v>
      </c>
    </row>
    <row r="9698" spans="11:11">
      <c r="K9698" s="373">
        <v>0.11531489422710384</v>
      </c>
    </row>
    <row r="9699" spans="11:11">
      <c r="K9699" s="373">
        <v>0.28767182431018434</v>
      </c>
    </row>
    <row r="9700" spans="11:11">
      <c r="K9700" s="373">
        <v>0.21602906164720403</v>
      </c>
    </row>
    <row r="9701" spans="11:11">
      <c r="K9701" s="373">
        <v>-0.11708926492953653</v>
      </c>
    </row>
    <row r="9702" spans="11:11">
      <c r="K9702" s="373">
        <v>0.16355376527684995</v>
      </c>
    </row>
    <row r="9703" spans="11:11">
      <c r="K9703" s="373">
        <v>0.22606263338335641</v>
      </c>
    </row>
    <row r="9704" spans="11:11">
      <c r="K9704" s="373">
        <v>-0.10675794693192586</v>
      </c>
    </row>
    <row r="9705" spans="11:11">
      <c r="K9705" s="373">
        <v>0.43234471395523433</v>
      </c>
    </row>
    <row r="9706" spans="11:11">
      <c r="K9706" s="373">
        <v>0.25104868111991707</v>
      </c>
    </row>
    <row r="9707" spans="11:11">
      <c r="K9707" s="373">
        <v>0.59141334530267953</v>
      </c>
    </row>
    <row r="9708" spans="11:11">
      <c r="K9708" s="373">
        <v>0.21410605243274738</v>
      </c>
    </row>
    <row r="9709" spans="11:11">
      <c r="K9709" s="373">
        <v>0.40881693730107038</v>
      </c>
    </row>
    <row r="9710" spans="11:11">
      <c r="K9710" s="373">
        <v>-1.2773965109107555E-2</v>
      </c>
    </row>
    <row r="9711" spans="11:11">
      <c r="K9711" s="373">
        <v>-0.25257273277955827</v>
      </c>
    </row>
    <row r="9712" spans="11:11">
      <c r="K9712" s="373">
        <v>-3.0272443402625804E-3</v>
      </c>
    </row>
    <row r="9713" spans="11:11">
      <c r="K9713" s="373">
        <v>0.21872740452470651</v>
      </c>
    </row>
    <row r="9714" spans="11:11">
      <c r="K9714" s="373">
        <v>-4.2428090479559311E-2</v>
      </c>
    </row>
    <row r="9715" spans="11:11">
      <c r="K9715" s="373">
        <v>6.2049752762250998E-2</v>
      </c>
    </row>
    <row r="9716" spans="11:11">
      <c r="K9716" s="373">
        <v>-9.2004472859925301E-2</v>
      </c>
    </row>
    <row r="9717" spans="11:11">
      <c r="K9717" s="373">
        <v>0.19988026299803963</v>
      </c>
    </row>
    <row r="9718" spans="11:11">
      <c r="K9718" s="373">
        <v>0.31739626387590891</v>
      </c>
    </row>
    <row r="9719" spans="11:11">
      <c r="K9719" s="373">
        <v>-1.0707555174298555E-2</v>
      </c>
    </row>
    <row r="9720" spans="11:11">
      <c r="K9720" s="373">
        <v>0.21291023554375665</v>
      </c>
    </row>
    <row r="9721" spans="11:11">
      <c r="K9721" s="373">
        <v>0.29282200638118172</v>
      </c>
    </row>
    <row r="9722" spans="11:11">
      <c r="K9722" s="373">
        <v>0.36817868863018788</v>
      </c>
    </row>
    <row r="9723" spans="11:11">
      <c r="K9723" s="373">
        <v>0.1189709204717655</v>
      </c>
    </row>
    <row r="9724" spans="11:11">
      <c r="K9724" s="373">
        <v>0.20522806304819952</v>
      </c>
    </row>
    <row r="9725" spans="11:11">
      <c r="K9725" s="373">
        <v>-0.27206196439515384</v>
      </c>
    </row>
    <row r="9726" spans="11:11">
      <c r="K9726" s="373">
        <v>0.40039817865084859</v>
      </c>
    </row>
    <row r="9727" spans="11:11">
      <c r="K9727" s="373">
        <v>0.11835739218664498</v>
      </c>
    </row>
    <row r="9728" spans="11:11">
      <c r="K9728" s="373">
        <v>0.16137262858701162</v>
      </c>
    </row>
    <row r="9729" spans="11:11">
      <c r="K9729" s="373">
        <v>-5.6775084272864373E-2</v>
      </c>
    </row>
    <row r="9730" spans="11:11">
      <c r="K9730" s="373">
        <v>0.35535831909903348</v>
      </c>
    </row>
    <row r="9731" spans="11:11">
      <c r="K9731" s="373">
        <v>0.17721753911930116</v>
      </c>
    </row>
    <row r="9732" spans="11:11">
      <c r="K9732" s="373">
        <v>0.60920918855884776</v>
      </c>
    </row>
    <row r="9733" spans="11:11">
      <c r="K9733" s="373">
        <v>0.46222559078740888</v>
      </c>
    </row>
    <row r="9734" spans="11:11">
      <c r="K9734" s="373">
        <v>0.12801503866249608</v>
      </c>
    </row>
    <row r="9735" spans="11:11">
      <c r="K9735" s="373">
        <v>0.49909719786922291</v>
      </c>
    </row>
    <row r="9736" spans="11:11">
      <c r="K9736" s="373">
        <v>0.22081417051938756</v>
      </c>
    </row>
    <row r="9737" spans="11:11">
      <c r="K9737" s="373">
        <v>0.42545468120382601</v>
      </c>
    </row>
    <row r="9738" spans="11:11">
      <c r="K9738" s="373">
        <v>0.468336620361963</v>
      </c>
    </row>
    <row r="9739" spans="11:11">
      <c r="K9739" s="373">
        <v>0.15927279827658225</v>
      </c>
    </row>
    <row r="9740" spans="11:11">
      <c r="K9740" s="373">
        <v>0.40179755507681914</v>
      </c>
    </row>
    <row r="9741" spans="11:11">
      <c r="K9741" s="373">
        <v>0.39035165846390729</v>
      </c>
    </row>
    <row r="9742" spans="11:11">
      <c r="K9742" s="373">
        <v>0.3553863202200982</v>
      </c>
    </row>
    <row r="9743" spans="11:11">
      <c r="K9743" s="373">
        <v>0.25097153744733425</v>
      </c>
    </row>
    <row r="9744" spans="11:11">
      <c r="K9744" s="373">
        <v>1.8292617557148061E-2</v>
      </c>
    </row>
    <row r="9745" spans="11:11">
      <c r="K9745" s="373">
        <v>0.55072703805234879</v>
      </c>
    </row>
    <row r="9746" spans="11:11">
      <c r="K9746" s="373">
        <v>2.4635552722120257E-2</v>
      </c>
    </row>
    <row r="9747" spans="11:11">
      <c r="K9747" s="373">
        <v>0.12907569389566831</v>
      </c>
    </row>
    <row r="9748" spans="11:11">
      <c r="K9748" s="373">
        <v>0.2213722335091417</v>
      </c>
    </row>
    <row r="9749" spans="11:11">
      <c r="K9749" s="373">
        <v>4.3876166155929264E-2</v>
      </c>
    </row>
    <row r="9750" spans="11:11">
      <c r="K9750" s="373">
        <v>7.2197137096825958E-2</v>
      </c>
    </row>
    <row r="9751" spans="11:11">
      <c r="K9751" s="373">
        <v>-0.12162740804497818</v>
      </c>
    </row>
    <row r="9752" spans="11:11">
      <c r="K9752" s="373">
        <v>0.26438067118657704</v>
      </c>
    </row>
    <row r="9753" spans="11:11">
      <c r="K9753" s="373">
        <v>0.58972100030352714</v>
      </c>
    </row>
    <row r="9754" spans="11:11">
      <c r="K9754" s="373">
        <v>-9.4410983775344848E-2</v>
      </c>
    </row>
    <row r="9755" spans="11:11">
      <c r="K9755" s="373">
        <v>-6.9648514411131401E-3</v>
      </c>
    </row>
    <row r="9756" spans="11:11">
      <c r="K9756" s="373">
        <v>0.27916134364639844</v>
      </c>
    </row>
    <row r="9757" spans="11:11">
      <c r="K9757" s="373">
        <v>0.27291090923482852</v>
      </c>
    </row>
    <row r="9758" spans="11:11">
      <c r="K9758" s="373">
        <v>-0.2062598258646805</v>
      </c>
    </row>
    <row r="9759" spans="11:11">
      <c r="K9759" s="373">
        <v>0.11869475313613975</v>
      </c>
    </row>
    <row r="9760" spans="11:11">
      <c r="K9760" s="373">
        <v>0.20109775547506814</v>
      </c>
    </row>
    <row r="9761" spans="11:11">
      <c r="K9761" s="373">
        <v>-1.9538624472116295E-3</v>
      </c>
    </row>
    <row r="9762" spans="11:11">
      <c r="K9762" s="373">
        <v>0.67408884411589653</v>
      </c>
    </row>
    <row r="9763" spans="11:11">
      <c r="K9763" s="373">
        <v>0.43018924094197031</v>
      </c>
    </row>
    <row r="9764" spans="11:11">
      <c r="K9764" s="373">
        <v>5.1902772894842242E-2</v>
      </c>
    </row>
    <row r="9765" spans="11:11">
      <c r="K9765" s="373">
        <v>0.50898108520264174</v>
      </c>
    </row>
    <row r="9766" spans="11:11">
      <c r="K9766" s="373">
        <v>0.11216734164603026</v>
      </c>
    </row>
    <row r="9767" spans="11:11">
      <c r="K9767" s="373">
        <v>0.14598049915302269</v>
      </c>
    </row>
    <row r="9768" spans="11:11">
      <c r="K9768" s="373">
        <v>0.46301637106380755</v>
      </c>
    </row>
    <row r="9769" spans="11:11">
      <c r="K9769" s="373">
        <v>0.20108489285488873</v>
      </c>
    </row>
    <row r="9770" spans="11:11">
      <c r="K9770" s="373">
        <v>0.23921554819369928</v>
      </c>
    </row>
    <row r="9771" spans="11:11">
      <c r="K9771" s="373">
        <v>0.37006839347603182</v>
      </c>
    </row>
    <row r="9772" spans="11:11">
      <c r="K9772" s="373">
        <v>0.24866802178747682</v>
      </c>
    </row>
    <row r="9773" spans="11:11">
      <c r="K9773" s="373">
        <v>0.36047684100117783</v>
      </c>
    </row>
    <row r="9774" spans="11:11">
      <c r="K9774" s="373">
        <v>0.48404883948225841</v>
      </c>
    </row>
    <row r="9775" spans="11:11">
      <c r="K9775" s="373">
        <v>0.35110181148830533</v>
      </c>
    </row>
    <row r="9776" spans="11:11">
      <c r="K9776" s="373">
        <v>0.22509062782086597</v>
      </c>
    </row>
    <row r="9777" spans="11:11">
      <c r="K9777" s="373">
        <v>9.1985395943823711E-2</v>
      </c>
    </row>
    <row r="9778" spans="11:11">
      <c r="K9778" s="373">
        <v>0.56561677432862734</v>
      </c>
    </row>
    <row r="9779" spans="11:11">
      <c r="K9779" s="373">
        <v>0.11135539690183638</v>
      </c>
    </row>
    <row r="9780" spans="11:11">
      <c r="K9780" s="373">
        <v>0.1064739255518532</v>
      </c>
    </row>
    <row r="9781" spans="11:11">
      <c r="K9781" s="373">
        <v>0.43816934340145397</v>
      </c>
    </row>
    <row r="9782" spans="11:11">
      <c r="K9782" s="373">
        <v>0.33453367822305502</v>
      </c>
    </row>
    <row r="9783" spans="11:11">
      <c r="K9783" s="373">
        <v>0.53868136954307988</v>
      </c>
    </row>
    <row r="9784" spans="11:11">
      <c r="K9784" s="373">
        <v>0.17413862142547409</v>
      </c>
    </row>
    <row r="9785" spans="11:11">
      <c r="K9785" s="373">
        <v>-9.2262522019807003E-2</v>
      </c>
    </row>
    <row r="9786" spans="11:11">
      <c r="K9786" s="373">
        <v>0.2706304850154142</v>
      </c>
    </row>
    <row r="9787" spans="11:11">
      <c r="K9787" s="373">
        <v>0.16708914765036598</v>
      </c>
    </row>
    <row r="9788" spans="11:11">
      <c r="K9788" s="373">
        <v>0.13643972299070084</v>
      </c>
    </row>
    <row r="9789" spans="11:11">
      <c r="K9789" s="373">
        <v>0.20883269874755261</v>
      </c>
    </row>
    <row r="9790" spans="11:11">
      <c r="K9790" s="373">
        <v>0.41280058257171293</v>
      </c>
    </row>
    <row r="9791" spans="11:11">
      <c r="K9791" s="373">
        <v>0.39641072181007497</v>
      </c>
    </row>
    <row r="9792" spans="11:11">
      <c r="K9792" s="373">
        <v>0.29391463959182929</v>
      </c>
    </row>
    <row r="9793" spans="11:11">
      <c r="K9793" s="373">
        <v>-5.9176981720376332E-2</v>
      </c>
    </row>
    <row r="9794" spans="11:11">
      <c r="K9794" s="373">
        <v>-2.8809130683358442E-2</v>
      </c>
    </row>
    <row r="9795" spans="11:11">
      <c r="K9795" s="373">
        <v>4.5967274807238612E-2</v>
      </c>
    </row>
    <row r="9796" spans="11:11">
      <c r="K9796" s="373">
        <v>-0.17136780107217497</v>
      </c>
    </row>
    <row r="9797" spans="11:11">
      <c r="K9797" s="373">
        <v>0.17968434786085408</v>
      </c>
    </row>
    <row r="9798" spans="11:11">
      <c r="K9798" s="373">
        <v>0.41911839731892342</v>
      </c>
    </row>
    <row r="9799" spans="11:11">
      <c r="K9799" s="373">
        <v>0.49137643068689485</v>
      </c>
    </row>
    <row r="9800" spans="11:11">
      <c r="K9800" s="373">
        <v>0.18611929471363298</v>
      </c>
    </row>
    <row r="9801" spans="11:11">
      <c r="K9801" s="373">
        <v>0.17894672002316514</v>
      </c>
    </row>
    <row r="9802" spans="11:11">
      <c r="K9802" s="373">
        <v>-2.053922313697687E-2</v>
      </c>
    </row>
    <row r="9803" spans="11:11">
      <c r="K9803" s="373">
        <v>-3.5046582853956565E-2</v>
      </c>
    </row>
    <row r="9804" spans="11:11">
      <c r="K9804" s="373">
        <v>0.60229464082261419</v>
      </c>
    </row>
    <row r="9805" spans="11:11">
      <c r="K9805" s="373">
        <v>0.18084051931504708</v>
      </c>
    </row>
    <row r="9806" spans="11:11">
      <c r="K9806" s="373">
        <v>0.29014610596434953</v>
      </c>
    </row>
    <row r="9807" spans="11:11">
      <c r="K9807" s="373">
        <v>0.16065402392482264</v>
      </c>
    </row>
    <row r="9808" spans="11:11">
      <c r="K9808" s="373">
        <v>0.32261303307498923</v>
      </c>
    </row>
    <row r="9809" spans="11:11">
      <c r="K9809" s="373">
        <v>0.44154520414742793</v>
      </c>
    </row>
    <row r="9810" spans="11:11">
      <c r="K9810" s="373">
        <v>-5.0205878178608554E-3</v>
      </c>
    </row>
    <row r="9811" spans="11:11">
      <c r="K9811" s="373">
        <v>0.61625714251269326</v>
      </c>
    </row>
    <row r="9812" spans="11:11">
      <c r="K9812" s="373">
        <v>0.33501872618256723</v>
      </c>
    </row>
    <row r="9813" spans="11:11">
      <c r="K9813" s="373">
        <v>-0.10790559388393961</v>
      </c>
    </row>
    <row r="9814" spans="11:11">
      <c r="K9814" s="373">
        <v>0.10387306310667688</v>
      </c>
    </row>
    <row r="9815" spans="11:11">
      <c r="K9815" s="373">
        <v>0.58016762099529751</v>
      </c>
    </row>
    <row r="9816" spans="11:11">
      <c r="K9816" s="373">
        <v>0.13364734670573597</v>
      </c>
    </row>
    <row r="9817" spans="11:11">
      <c r="K9817" s="373">
        <v>0.43772431318763405</v>
      </c>
    </row>
    <row r="9818" spans="11:11">
      <c r="K9818" s="373">
        <v>0.39732405891834088</v>
      </c>
    </row>
    <row r="9819" spans="11:11">
      <c r="K9819" s="373">
        <v>4.278065485032001E-2</v>
      </c>
    </row>
    <row r="9820" spans="11:11">
      <c r="K9820" s="373">
        <v>4.6656294007218824E-2</v>
      </c>
    </row>
    <row r="9821" spans="11:11">
      <c r="K9821" s="373">
        <v>-0.15417432513187923</v>
      </c>
    </row>
    <row r="9822" spans="11:11">
      <c r="K9822" s="373">
        <v>-0.11986995479400875</v>
      </c>
    </row>
    <row r="9823" spans="11:11">
      <c r="K9823" s="373">
        <v>5.1745493186647007E-2</v>
      </c>
    </row>
    <row r="9824" spans="11:11">
      <c r="K9824" s="373">
        <v>0.40678435633380672</v>
      </c>
    </row>
    <row r="9825" spans="11:11">
      <c r="K9825" s="373">
        <v>0.45901267659538991</v>
      </c>
    </row>
    <row r="9826" spans="11:11">
      <c r="K9826" s="373">
        <v>0.25927161846207336</v>
      </c>
    </row>
    <row r="9827" spans="11:11">
      <c r="K9827" s="373">
        <v>0.10873841362809489</v>
      </c>
    </row>
    <row r="9828" spans="11:11">
      <c r="K9828" s="373">
        <v>0.44683569839908732</v>
      </c>
    </row>
    <row r="9829" spans="11:11">
      <c r="K9829" s="373">
        <v>-3.0935195468146603E-2</v>
      </c>
    </row>
    <row r="9830" spans="11:11">
      <c r="K9830" s="373">
        <v>0.42200795304466232</v>
      </c>
    </row>
    <row r="9831" spans="11:11">
      <c r="K9831" s="373">
        <v>-7.7258735664949008E-3</v>
      </c>
    </row>
    <row r="9832" spans="11:11">
      <c r="K9832" s="373">
        <v>0.32548006387400075</v>
      </c>
    </row>
    <row r="9833" spans="11:11">
      <c r="K9833" s="373">
        <v>0.76053614330652519</v>
      </c>
    </row>
    <row r="9834" spans="11:11">
      <c r="K9834" s="373">
        <v>0.45889826575186432</v>
      </c>
    </row>
    <row r="9835" spans="11:11">
      <c r="K9835" s="373">
        <v>0.24764168447739898</v>
      </c>
    </row>
    <row r="9836" spans="11:11">
      <c r="K9836" s="373">
        <v>0.3987195968507351</v>
      </c>
    </row>
    <row r="9837" spans="11:11">
      <c r="K9837" s="373">
        <v>0.16807302127604684</v>
      </c>
    </row>
    <row r="9838" spans="11:11">
      <c r="K9838" s="373">
        <v>0.14640986593761873</v>
      </c>
    </row>
    <row r="9839" spans="11:11">
      <c r="K9839" s="373">
        <v>0.10347118502395736</v>
      </c>
    </row>
    <row r="9840" spans="11:11">
      <c r="K9840" s="373">
        <v>5.4171229993170256E-2</v>
      </c>
    </row>
    <row r="9841" spans="11:11">
      <c r="K9841" s="373">
        <v>0.28836990706176291</v>
      </c>
    </row>
    <row r="9842" spans="11:11">
      <c r="K9842" s="373">
        <v>0.11107262188666889</v>
      </c>
    </row>
    <row r="9843" spans="11:11">
      <c r="K9843" s="373">
        <v>0.17745161282810051</v>
      </c>
    </row>
    <row r="9844" spans="11:11">
      <c r="K9844" s="373">
        <v>0.38298135751439966</v>
      </c>
    </row>
    <row r="9845" spans="11:11">
      <c r="K9845" s="373">
        <v>0.19076033812092064</v>
      </c>
    </row>
    <row r="9846" spans="11:11">
      <c r="K9846" s="373">
        <v>0.30415277142699737</v>
      </c>
    </row>
    <row r="9847" spans="11:11">
      <c r="K9847" s="373">
        <v>-6.5575670481358816E-2</v>
      </c>
    </row>
    <row r="9848" spans="11:11">
      <c r="K9848" s="373">
        <v>0.35148164470505083</v>
      </c>
    </row>
    <row r="9849" spans="11:11">
      <c r="K9849" s="373">
        <v>-0.10675629855833524</v>
      </c>
    </row>
    <row r="9850" spans="11:11">
      <c r="K9850" s="373">
        <v>0.20254324363228116</v>
      </c>
    </row>
    <row r="9851" spans="11:11">
      <c r="K9851" s="373">
        <v>0.2916242031098375</v>
      </c>
    </row>
    <row r="9852" spans="11:11">
      <c r="K9852" s="373">
        <v>0.49030071467910119</v>
      </c>
    </row>
    <row r="9853" spans="11:11">
      <c r="K9853" s="373">
        <v>0.51597600556763701</v>
      </c>
    </row>
    <row r="9854" spans="11:11">
      <c r="K9854" s="373">
        <v>0.52081946875054141</v>
      </c>
    </row>
    <row r="9855" spans="11:11">
      <c r="K9855" s="373">
        <v>0.306345367317995</v>
      </c>
    </row>
    <row r="9856" spans="11:11">
      <c r="K9856" s="373">
        <v>3.8335395888231538E-3</v>
      </c>
    </row>
    <row r="9857" spans="11:11">
      <c r="K9857" s="373">
        <v>0.56444308808717381</v>
      </c>
    </row>
    <row r="9858" spans="11:11">
      <c r="K9858" s="373">
        <v>0.2759119036288642</v>
      </c>
    </row>
    <row r="9859" spans="11:11">
      <c r="K9859" s="373">
        <v>0.37133089194060998</v>
      </c>
    </row>
    <row r="9860" spans="11:11">
      <c r="K9860" s="373">
        <v>0.29032799612594529</v>
      </c>
    </row>
    <row r="9861" spans="11:11">
      <c r="K9861" s="373">
        <v>0.20788426027312923</v>
      </c>
    </row>
    <row r="9862" spans="11:11">
      <c r="K9862" s="373">
        <v>9.1277902264034871E-2</v>
      </c>
    </row>
    <row r="9863" spans="11:11">
      <c r="K9863" s="373">
        <v>0.18627183168818617</v>
      </c>
    </row>
    <row r="9864" spans="11:11">
      <c r="K9864" s="373">
        <v>0.15561280491803742</v>
      </c>
    </row>
    <row r="9865" spans="11:11">
      <c r="K9865" s="373">
        <v>2.7212531615212754E-3</v>
      </c>
    </row>
    <row r="9866" spans="11:11">
      <c r="K9866" s="373">
        <v>0.38602584251237548</v>
      </c>
    </row>
    <row r="9867" spans="11:11">
      <c r="K9867" s="373">
        <v>0.35411870752103325</v>
      </c>
    </row>
    <row r="9868" spans="11:11">
      <c r="K9868" s="373">
        <v>0.24526789485907852</v>
      </c>
    </row>
    <row r="9869" spans="11:11">
      <c r="K9869" s="373">
        <v>0.39145775460040366</v>
      </c>
    </row>
    <row r="9870" spans="11:11">
      <c r="K9870" s="373">
        <v>0.26899755673984704</v>
      </c>
    </row>
    <row r="9871" spans="11:11">
      <c r="K9871" s="373">
        <v>0.39250133778190488</v>
      </c>
    </row>
    <row r="9872" spans="11:11">
      <c r="K9872" s="373">
        <v>0.127932447670289</v>
      </c>
    </row>
    <row r="9873" spans="11:11">
      <c r="K9873" s="373">
        <v>0.37487056980018352</v>
      </c>
    </row>
    <row r="9874" spans="11:11">
      <c r="K9874" s="373">
        <v>3.1544557622936287E-2</v>
      </c>
    </row>
    <row r="9875" spans="11:11">
      <c r="K9875" s="373">
        <v>0.29544422368026124</v>
      </c>
    </row>
    <row r="9876" spans="11:11">
      <c r="K9876" s="373">
        <v>0.38617355234244477</v>
      </c>
    </row>
    <row r="9877" spans="11:11">
      <c r="K9877" s="373">
        <v>0.51867466571578213</v>
      </c>
    </row>
    <row r="9878" spans="11:11">
      <c r="K9878" s="373">
        <v>0.2127716425591859</v>
      </c>
    </row>
    <row r="9879" spans="11:11">
      <c r="K9879" s="373">
        <v>0.3990894139172243</v>
      </c>
    </row>
    <row r="9880" spans="11:11">
      <c r="K9880" s="373">
        <v>0.13543000120958926</v>
      </c>
    </row>
    <row r="9881" spans="11:11">
      <c r="K9881" s="373">
        <v>0.28617203646702416</v>
      </c>
    </row>
    <row r="9882" spans="11:11">
      <c r="K9882" s="373">
        <v>0.17057724675325714</v>
      </c>
    </row>
    <row r="9883" spans="11:11">
      <c r="K9883" s="373">
        <v>7.3494330110430495E-2</v>
      </c>
    </row>
    <row r="9884" spans="11:11">
      <c r="K9884" s="373">
        <v>0.45709133623461873</v>
      </c>
    </row>
    <row r="9885" spans="11:11">
      <c r="K9885" s="373">
        <v>0.16641966713986767</v>
      </c>
    </row>
    <row r="9886" spans="11:11">
      <c r="K9886" s="373">
        <v>0.31399196012746877</v>
      </c>
    </row>
    <row r="9887" spans="11:11">
      <c r="K9887" s="373">
        <v>0.58109202451688713</v>
      </c>
    </row>
    <row r="9888" spans="11:11">
      <c r="K9888" s="373">
        <v>-3.1421487993495534E-2</v>
      </c>
    </row>
    <row r="9889" spans="11:11">
      <c r="K9889" s="373">
        <v>0.28448523376249679</v>
      </c>
    </row>
    <row r="9890" spans="11:11">
      <c r="K9890" s="373">
        <v>2.7125075290618472E-2</v>
      </c>
    </row>
    <row r="9891" spans="11:11">
      <c r="K9891" s="373">
        <v>0.43805341537643483</v>
      </c>
    </row>
    <row r="9892" spans="11:11">
      <c r="K9892" s="373">
        <v>0.21258525584259269</v>
      </c>
    </row>
    <row r="9893" spans="11:11">
      <c r="K9893" s="373">
        <v>7.3160409286779693E-2</v>
      </c>
    </row>
    <row r="9894" spans="11:11">
      <c r="K9894" s="373">
        <v>0.44027159522776516</v>
      </c>
    </row>
    <row r="9895" spans="11:11">
      <c r="K9895" s="373">
        <v>0.3532579196919734</v>
      </c>
    </row>
    <row r="9896" spans="11:11">
      <c r="K9896" s="373">
        <v>4.4343811007291123E-2</v>
      </c>
    </row>
    <row r="9897" spans="11:11">
      <c r="K9897" s="373">
        <v>0.5456240026928556</v>
      </c>
    </row>
    <row r="9898" spans="11:11">
      <c r="K9898" s="373">
        <v>0.25743479397475566</v>
      </c>
    </row>
    <row r="9899" spans="11:11">
      <c r="K9899" s="373">
        <v>0.47385311603256697</v>
      </c>
    </row>
    <row r="9900" spans="11:11">
      <c r="K9900" s="373">
        <v>0.48362945384182376</v>
      </c>
    </row>
    <row r="9901" spans="11:11">
      <c r="K9901" s="373">
        <v>6.9523958757614635E-2</v>
      </c>
    </row>
    <row r="9902" spans="11:11">
      <c r="K9902" s="373">
        <v>0.31005245485033472</v>
      </c>
    </row>
    <row r="9903" spans="11:11">
      <c r="K9903" s="373">
        <v>2.9408089333514909E-2</v>
      </c>
    </row>
    <row r="9904" spans="11:11">
      <c r="K9904" s="373">
        <v>0.16679907380350434</v>
      </c>
    </row>
    <row r="9905" spans="11:11">
      <c r="K9905" s="373">
        <v>0.16737491414090089</v>
      </c>
    </row>
    <row r="9906" spans="11:11">
      <c r="K9906" s="373">
        <v>0.42288426623230224</v>
      </c>
    </row>
    <row r="9907" spans="11:11">
      <c r="K9907" s="373">
        <v>0.22072908596927832</v>
      </c>
    </row>
    <row r="9908" spans="11:11">
      <c r="K9908" s="373">
        <v>0.27795932135080381</v>
      </c>
    </row>
    <row r="9909" spans="11:11">
      <c r="K9909" s="373">
        <v>0.17168549799941135</v>
      </c>
    </row>
    <row r="9910" spans="11:11">
      <c r="K9910" s="373">
        <v>0.25272024292752659</v>
      </c>
    </row>
    <row r="9911" spans="11:11">
      <c r="K9911" s="373">
        <v>0.2254762120057896</v>
      </c>
    </row>
    <row r="9912" spans="11:11">
      <c r="K9912" s="373">
        <v>-0.10562011489616685</v>
      </c>
    </row>
    <row r="9913" spans="11:11">
      <c r="K9913" s="373">
        <v>0.37521846180158525</v>
      </c>
    </row>
    <row r="9914" spans="11:11">
      <c r="K9914" s="373">
        <v>0.1150331387511685</v>
      </c>
    </row>
    <row r="9915" spans="11:11">
      <c r="K9915" s="373">
        <v>1.0551609188910183E-2</v>
      </c>
    </row>
    <row r="9916" spans="11:11">
      <c r="K9916" s="373">
        <v>0.14645548326522873</v>
      </c>
    </row>
    <row r="9917" spans="11:11">
      <c r="K9917" s="373">
        <v>0.32524683074087801</v>
      </c>
    </row>
    <row r="9918" spans="11:11">
      <c r="K9918" s="373">
        <v>0.39371128665201471</v>
      </c>
    </row>
    <row r="9919" spans="11:11">
      <c r="K9919" s="373">
        <v>-3.4077562678121343E-2</v>
      </c>
    </row>
    <row r="9920" spans="11:11">
      <c r="K9920" s="373">
        <v>0.41320441021095977</v>
      </c>
    </row>
    <row r="9921" spans="11:11">
      <c r="K9921" s="373">
        <v>0.67854476490854365</v>
      </c>
    </row>
    <row r="9922" spans="11:11">
      <c r="K9922" s="373">
        <v>0.33449886534559137</v>
      </c>
    </row>
    <row r="9923" spans="11:11">
      <c r="K9923" s="373">
        <v>0.28555849136482769</v>
      </c>
    </row>
    <row r="9924" spans="11:11">
      <c r="K9924" s="373">
        <v>0.17133934037590315</v>
      </c>
    </row>
    <row r="9925" spans="11:11">
      <c r="K9925" s="373">
        <v>0.10932802218352178</v>
      </c>
    </row>
    <row r="9926" spans="11:11">
      <c r="K9926" s="373">
        <v>0.25268640150592736</v>
      </c>
    </row>
    <row r="9927" spans="11:11">
      <c r="K9927" s="373">
        <v>0.38664882564323388</v>
      </c>
    </row>
    <row r="9928" spans="11:11">
      <c r="K9928" s="373">
        <v>-0.21547052926105159</v>
      </c>
    </row>
    <row r="9929" spans="11:11">
      <c r="K9929" s="373">
        <v>0.18378950659307902</v>
      </c>
    </row>
    <row r="9930" spans="11:11">
      <c r="K9930" s="373">
        <v>4.7094785521277549E-2</v>
      </c>
    </row>
    <row r="9931" spans="11:11">
      <c r="K9931" s="373">
        <v>6.1011059374515675E-2</v>
      </c>
    </row>
    <row r="9932" spans="11:11">
      <c r="K9932" s="373">
        <v>0.19109261299357505</v>
      </c>
    </row>
    <row r="9933" spans="11:11">
      <c r="K9933" s="373">
        <v>0.4023679928931021</v>
      </c>
    </row>
    <row r="9934" spans="11:11">
      <c r="K9934" s="373">
        <v>-2.6655177359681814E-2</v>
      </c>
    </row>
    <row r="9935" spans="11:11">
      <c r="K9935" s="373">
        <v>0.13599746290609649</v>
      </c>
    </row>
    <row r="9936" spans="11:11">
      <c r="K9936" s="373">
        <v>-0.20114272885335271</v>
      </c>
    </row>
    <row r="9937" spans="11:11">
      <c r="K9937" s="373">
        <v>0.1241995724519982</v>
      </c>
    </row>
    <row r="9938" spans="11:11">
      <c r="K9938" s="373">
        <v>0.52112735582681635</v>
      </c>
    </row>
    <row r="9939" spans="11:11">
      <c r="K9939" s="373">
        <v>0.38560001088072848</v>
      </c>
    </row>
    <row r="9940" spans="11:11">
      <c r="K9940" s="373">
        <v>-6.9477558498923564E-2</v>
      </c>
    </row>
    <row r="9941" spans="11:11">
      <c r="K9941" s="373">
        <v>0.41444092838597357</v>
      </c>
    </row>
    <row r="9942" spans="11:11">
      <c r="K9942" s="373">
        <v>0.25211816784632224</v>
      </c>
    </row>
    <row r="9943" spans="11:11">
      <c r="K9943" s="373">
        <v>0.58251420971992185</v>
      </c>
    </row>
    <row r="9944" spans="11:11">
      <c r="K9944" s="373">
        <v>0.46340679323852219</v>
      </c>
    </row>
    <row r="9945" spans="11:11">
      <c r="K9945" s="373">
        <v>-9.6809636386708142E-2</v>
      </c>
    </row>
    <row r="9946" spans="11:11">
      <c r="K9946" s="373">
        <v>-8.5356932565072707E-4</v>
      </c>
    </row>
    <row r="9947" spans="11:11">
      <c r="K9947" s="373">
        <v>0.41249016763882684</v>
      </c>
    </row>
    <row r="9948" spans="11:11">
      <c r="K9948" s="373">
        <v>5.6929742638894609E-2</v>
      </c>
    </row>
    <row r="9949" spans="11:11">
      <c r="K9949" s="373">
        <v>0.15565451404374864</v>
      </c>
    </row>
    <row r="9950" spans="11:11">
      <c r="K9950" s="373">
        <v>0.12559629645633752</v>
      </c>
    </row>
    <row r="9951" spans="11:11">
      <c r="K9951" s="373">
        <v>-2.9293651769168427E-2</v>
      </c>
    </row>
    <row r="9952" spans="11:11">
      <c r="K9952" s="373">
        <v>0.13513707680416664</v>
      </c>
    </row>
    <row r="9953" spans="11:11">
      <c r="K9953" s="373">
        <v>0.36284451501402537</v>
      </c>
    </row>
    <row r="9954" spans="11:11">
      <c r="K9954" s="373">
        <v>-1.8498652598637477E-3</v>
      </c>
    </row>
    <row r="9955" spans="11:11">
      <c r="K9955" s="373">
        <v>0.28994508975722133</v>
      </c>
    </row>
    <row r="9956" spans="11:11">
      <c r="K9956" s="373">
        <v>-7.8165773863391519E-2</v>
      </c>
    </row>
    <row r="9957" spans="11:11">
      <c r="K9957" s="373">
        <v>9.6005969190241736E-2</v>
      </c>
    </row>
    <row r="9958" spans="11:11">
      <c r="K9958" s="373">
        <v>0.37488956540626184</v>
      </c>
    </row>
    <row r="9959" spans="11:11">
      <c r="K9959" s="373">
        <v>0.27544407535430571</v>
      </c>
    </row>
    <row r="9960" spans="11:11">
      <c r="K9960" s="373">
        <v>0.45525089721230239</v>
      </c>
    </row>
    <row r="9961" spans="11:11">
      <c r="K9961" s="373">
        <v>0.25477761083114703</v>
      </c>
    </row>
    <row r="9962" spans="11:11">
      <c r="K9962" s="373">
        <v>6.4247809509681009E-2</v>
      </c>
    </row>
    <row r="9963" spans="11:11">
      <c r="K9963" s="373">
        <v>0.2823266884174791</v>
      </c>
    </row>
    <row r="9964" spans="11:11">
      <c r="K9964" s="373">
        <v>0.20580632823371636</v>
      </c>
    </row>
    <row r="9965" spans="11:11">
      <c r="K9965" s="373">
        <v>5.408080005647431E-2</v>
      </c>
    </row>
    <row r="9966" spans="11:11">
      <c r="K9966" s="373">
        <v>6.4341187300796188E-2</v>
      </c>
    </row>
    <row r="9967" spans="11:11">
      <c r="K9967" s="373">
        <v>0.13157775861605026</v>
      </c>
    </row>
    <row r="9968" spans="11:11">
      <c r="K9968" s="373">
        <v>4.8164472000178815E-2</v>
      </c>
    </row>
    <row r="9969" spans="11:11">
      <c r="K9969" s="373">
        <v>2.8182991537562874E-2</v>
      </c>
    </row>
    <row r="9970" spans="11:11">
      <c r="K9970" s="373">
        <v>0.48300117622774064</v>
      </c>
    </row>
    <row r="9971" spans="11:11">
      <c r="K9971" s="373">
        <v>6.11436857709724E-2</v>
      </c>
    </row>
    <row r="9972" spans="11:11">
      <c r="K9972" s="373">
        <v>0.22914497170877279</v>
      </c>
    </row>
    <row r="9973" spans="11:11">
      <c r="K9973" s="373">
        <v>0.25032583064933966</v>
      </c>
    </row>
    <row r="9974" spans="11:11">
      <c r="K9974" s="373">
        <v>-0.21325620741851647</v>
      </c>
    </row>
    <row r="9975" spans="11:11">
      <c r="K9975" s="373">
        <v>0.53399452930006852</v>
      </c>
    </row>
    <row r="9976" spans="11:11">
      <c r="K9976" s="373">
        <v>0.25870217625037939</v>
      </c>
    </row>
    <row r="9977" spans="11:11">
      <c r="K9977" s="373">
        <v>0.2033661544853842</v>
      </c>
    </row>
    <row r="9978" spans="11:11">
      <c r="K9978" s="373">
        <v>3.8914073630795798E-3</v>
      </c>
    </row>
    <row r="9979" spans="11:11">
      <c r="K9979" s="373">
        <v>-0.18509042326469327</v>
      </c>
    </row>
    <row r="9980" spans="11:11">
      <c r="K9980" s="373">
        <v>0.18666258144716497</v>
      </c>
    </row>
    <row r="9981" spans="11:11">
      <c r="K9981" s="373">
        <v>0.1863637193474037</v>
      </c>
    </row>
    <row r="9982" spans="11:11">
      <c r="K9982" s="373">
        <v>0.36430727812918495</v>
      </c>
    </row>
    <row r="9983" spans="11:11">
      <c r="K9983" s="373">
        <v>0.36779570731063549</v>
      </c>
    </row>
    <row r="9984" spans="11:11">
      <c r="K9984" s="373">
        <v>-5.6484207008648535E-2</v>
      </c>
    </row>
    <row r="9985" spans="11:11">
      <c r="K9985" s="373">
        <v>0.34338185110512276</v>
      </c>
    </row>
    <row r="9986" spans="11:11">
      <c r="K9986" s="373">
        <v>8.6158446279154921E-2</v>
      </c>
    </row>
    <row r="9987" spans="11:11">
      <c r="K9987" s="373">
        <v>8.4929422085286976E-2</v>
      </c>
    </row>
    <row r="9988" spans="11:11">
      <c r="K9988" s="373">
        <v>0.1028667698299659</v>
      </c>
    </row>
    <row r="9989" spans="11:11">
      <c r="K9989" s="373">
        <v>0.41017153606105916</v>
      </c>
    </row>
    <row r="9990" spans="11:11">
      <c r="K9990" s="373">
        <v>0.14284900918296084</v>
      </c>
    </row>
    <row r="9991" spans="11:11">
      <c r="K9991" s="373">
        <v>0.12406729263271266</v>
      </c>
    </row>
    <row r="9992" spans="11:11">
      <c r="K9992" s="373">
        <v>0.12476114798918903</v>
      </c>
    </row>
    <row r="9993" spans="11:11">
      <c r="K9993" s="373">
        <v>0.12219429734672049</v>
      </c>
    </row>
    <row r="9994" spans="11:11">
      <c r="K9994" s="373">
        <v>0.44761122753344185</v>
      </c>
    </row>
    <row r="9995" spans="11:11">
      <c r="K9995" s="373">
        <v>0.18641594317046639</v>
      </c>
    </row>
    <row r="9996" spans="11:11">
      <c r="K9996" s="373">
        <v>-7.6239263516501343E-2</v>
      </c>
    </row>
    <row r="9997" spans="11:11">
      <c r="K9997" s="373">
        <v>0.45378206055886938</v>
      </c>
    </row>
    <row r="9998" spans="11:11">
      <c r="K9998" s="373">
        <v>0.20888448438348162</v>
      </c>
    </row>
    <row r="9999" spans="11:11">
      <c r="K9999" s="373">
        <v>6.6361762903376809E-2</v>
      </c>
    </row>
    <row r="10000" spans="11:11">
      <c r="K10000" s="373">
        <v>0.20599458257705705</v>
      </c>
    </row>
    <row r="10001" spans="11:11">
      <c r="K10001" s="373">
        <v>0.12819258794131305</v>
      </c>
    </row>
    <row r="10002" spans="11:11">
      <c r="K10002" s="373">
        <v>0.10144102126504628</v>
      </c>
    </row>
  </sheetData>
  <sortState ref="S4:V6">
    <sortCondition ref="U4"/>
  </sortState>
  <mergeCells count="2">
    <mergeCell ref="A6:B6"/>
    <mergeCell ref="A1:B1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94BD4B8-0CCD-49DC-9DC6-DBFEA73B3B02}"/>
</file>

<file path=customXml/itemProps2.xml><?xml version="1.0" encoding="utf-8"?>
<ds:datastoreItem xmlns:ds="http://schemas.openxmlformats.org/officeDocument/2006/customXml" ds:itemID="{6E2168F3-36E3-41D5-ABDD-73D8A9A37470}"/>
</file>

<file path=customXml/itemProps3.xml><?xml version="1.0" encoding="utf-8"?>
<ds:datastoreItem xmlns:ds="http://schemas.openxmlformats.org/officeDocument/2006/customXml" ds:itemID="{3892C930-79BE-4C01-83A4-89876F5F21C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10</vt:i4>
      </vt:variant>
    </vt:vector>
  </HeadingPairs>
  <TitlesOfParts>
    <vt:vector size="19" baseType="lpstr">
      <vt:lpstr>Datos_Entrada</vt:lpstr>
      <vt:lpstr>Proyección_Ingresos</vt:lpstr>
      <vt:lpstr>Análisis_Activos</vt:lpstr>
      <vt:lpstr>PYG</vt:lpstr>
      <vt:lpstr>Cálculo_WACC</vt:lpstr>
      <vt:lpstr>FCL</vt:lpstr>
      <vt:lpstr>Análisis Variables Input</vt:lpstr>
      <vt:lpstr>Informe_VPN</vt:lpstr>
      <vt:lpstr>Informe_TIR</vt:lpstr>
      <vt:lpstr>CostoConsultaDB</vt:lpstr>
      <vt:lpstr>CostoUnitOBD</vt:lpstr>
      <vt:lpstr>Factor_Pr</vt:lpstr>
      <vt:lpstr>Investment</vt:lpstr>
      <vt:lpstr>Precio_Venta</vt:lpstr>
      <vt:lpstr>TIR</vt:lpstr>
      <vt:lpstr>TIR_Calculada</vt:lpstr>
      <vt:lpstr>Volumen</vt:lpstr>
      <vt:lpstr>VPN</vt:lpstr>
      <vt:lpstr>WACC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Martínez</dc:creator>
  <cp:lastModifiedBy>Carlos Eduardo Villalobos Cuadrado</cp:lastModifiedBy>
  <cp:lastPrinted>2018-01-29T00:21:48Z</cp:lastPrinted>
  <dcterms:created xsi:type="dcterms:W3CDTF">2018-01-28T15:25:57Z</dcterms:created>
  <dcterms:modified xsi:type="dcterms:W3CDTF">2018-10-07T19:16:32Z</dcterms:modified>
</cp:coreProperties>
</file>