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ocuments\MARIA FERNANDA QUECAN\Proyeto S.S.T\"/>
    </mc:Choice>
  </mc:AlternateContent>
  <bookViews>
    <workbookView xWindow="0" yWindow="0" windowWidth="20490" windowHeight="7755"/>
  </bookViews>
  <sheets>
    <sheet name="Hoja1" sheetId="1" r:id="rId1"/>
  </sheets>
  <externalReferences>
    <externalReference r:id="rId2"/>
  </externalReferences>
  <definedNames>
    <definedName name="_xlnm._FilterDatabase" localSheetId="0" hidden="1">Hoja1!$A$6:$Z$6</definedName>
    <definedName name="PELIGROS">[1]PELIGROS!$B$3:$B$10</definedName>
    <definedName name="PROCESO">'[1]Proceso - Actividad'!$A$3:$A$24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4" i="1" l="1"/>
  <c r="S364" i="1" s="1"/>
  <c r="N364" i="1"/>
  <c r="O363" i="1"/>
  <c r="P363" i="1" s="1"/>
  <c r="N363" i="1"/>
  <c r="O362" i="1"/>
  <c r="S362" i="1" s="1"/>
  <c r="N362" i="1"/>
  <c r="O361" i="1"/>
  <c r="P361" i="1" s="1"/>
  <c r="N361" i="1"/>
  <c r="O360" i="1"/>
  <c r="S360" i="1" s="1"/>
  <c r="N360" i="1"/>
  <c r="O359" i="1"/>
  <c r="P359" i="1" s="1"/>
  <c r="N359" i="1"/>
  <c r="O358" i="1"/>
  <c r="R358" i="1" s="1"/>
  <c r="N358" i="1"/>
  <c r="O357" i="1"/>
  <c r="P357" i="1" s="1"/>
  <c r="N357" i="1"/>
  <c r="O356" i="1"/>
  <c r="N356" i="1"/>
  <c r="O355" i="1"/>
  <c r="N355" i="1"/>
  <c r="O354" i="1"/>
  <c r="R354" i="1" s="1"/>
  <c r="N354" i="1"/>
  <c r="O353" i="1"/>
  <c r="P353" i="1" s="1"/>
  <c r="N353" i="1"/>
  <c r="O352" i="1"/>
  <c r="R352" i="1" s="1"/>
  <c r="N352" i="1"/>
  <c r="O351" i="1"/>
  <c r="P351" i="1" s="1"/>
  <c r="N351" i="1"/>
  <c r="O350" i="1"/>
  <c r="R350" i="1" s="1"/>
  <c r="N350" i="1"/>
  <c r="O349" i="1"/>
  <c r="P349" i="1" s="1"/>
  <c r="N349" i="1"/>
  <c r="O348" i="1"/>
  <c r="N348" i="1"/>
  <c r="O347" i="1"/>
  <c r="N347" i="1"/>
  <c r="O346" i="1"/>
  <c r="R346" i="1" s="1"/>
  <c r="N346" i="1"/>
  <c r="O345" i="1"/>
  <c r="P345" i="1" s="1"/>
  <c r="N345" i="1"/>
  <c r="O344" i="1"/>
  <c r="R344" i="1" s="1"/>
  <c r="N344" i="1"/>
  <c r="O343" i="1"/>
  <c r="P343" i="1" s="1"/>
  <c r="N343" i="1"/>
  <c r="O342" i="1"/>
  <c r="R342" i="1" s="1"/>
  <c r="N342" i="1"/>
  <c r="O341" i="1"/>
  <c r="P341" i="1" s="1"/>
  <c r="N341" i="1"/>
  <c r="O340" i="1"/>
  <c r="N340" i="1"/>
  <c r="O339" i="1"/>
  <c r="N339" i="1"/>
  <c r="O338" i="1"/>
  <c r="R338" i="1" s="1"/>
  <c r="N338" i="1"/>
  <c r="O337" i="1"/>
  <c r="P337" i="1" s="1"/>
  <c r="N337" i="1"/>
  <c r="O336" i="1"/>
  <c r="R336" i="1" s="1"/>
  <c r="N336" i="1"/>
  <c r="O335" i="1"/>
  <c r="P335" i="1" s="1"/>
  <c r="N335" i="1"/>
  <c r="O334" i="1"/>
  <c r="R334" i="1" s="1"/>
  <c r="N334" i="1"/>
  <c r="O333" i="1"/>
  <c r="P333" i="1" s="1"/>
  <c r="N333" i="1"/>
  <c r="O332" i="1"/>
  <c r="N332" i="1"/>
  <c r="O331" i="1"/>
  <c r="N331" i="1"/>
  <c r="O330" i="1"/>
  <c r="P330" i="1" s="1"/>
  <c r="N330" i="1"/>
  <c r="O329" i="1"/>
  <c r="N329" i="1"/>
  <c r="O328" i="1"/>
  <c r="P328" i="1" s="1"/>
  <c r="N328" i="1"/>
  <c r="O327" i="1"/>
  <c r="N327" i="1"/>
  <c r="O326" i="1"/>
  <c r="N326" i="1"/>
  <c r="O325" i="1"/>
  <c r="R325" i="1" s="1"/>
  <c r="N325" i="1"/>
  <c r="O324" i="1"/>
  <c r="P324" i="1" s="1"/>
  <c r="N324" i="1"/>
  <c r="O323" i="1"/>
  <c r="R323" i="1" s="1"/>
  <c r="N323" i="1"/>
  <c r="O322" i="1"/>
  <c r="P322" i="1" s="1"/>
  <c r="N322" i="1"/>
  <c r="O321" i="1"/>
  <c r="R321" i="1" s="1"/>
  <c r="N321" i="1"/>
  <c r="O320" i="1"/>
  <c r="P320" i="1" s="1"/>
  <c r="N320" i="1"/>
  <c r="O319" i="1"/>
  <c r="N319" i="1"/>
  <c r="O318" i="1"/>
  <c r="N318" i="1"/>
  <c r="O317" i="1"/>
  <c r="R317" i="1" s="1"/>
  <c r="N317" i="1"/>
  <c r="O316" i="1"/>
  <c r="P316" i="1" s="1"/>
  <c r="N316" i="1"/>
  <c r="O315" i="1"/>
  <c r="R315" i="1" s="1"/>
  <c r="N315" i="1"/>
  <c r="O314" i="1"/>
  <c r="P314" i="1" s="1"/>
  <c r="N314" i="1"/>
  <c r="O313" i="1"/>
  <c r="N313" i="1"/>
  <c r="O312" i="1"/>
  <c r="S312" i="1" s="1"/>
  <c r="N312" i="1"/>
  <c r="O311" i="1"/>
  <c r="S311" i="1" s="1"/>
  <c r="N311" i="1"/>
  <c r="O310" i="1"/>
  <c r="S310" i="1" s="1"/>
  <c r="N310" i="1"/>
  <c r="O309" i="1"/>
  <c r="N309" i="1"/>
  <c r="O308" i="1"/>
  <c r="S308" i="1" s="1"/>
  <c r="N308" i="1"/>
  <c r="O307" i="1"/>
  <c r="N307" i="1"/>
  <c r="O306" i="1"/>
  <c r="S306" i="1" s="1"/>
  <c r="N306" i="1"/>
  <c r="O305" i="1"/>
  <c r="N305" i="1"/>
  <c r="O304" i="1"/>
  <c r="P304" i="1" s="1"/>
  <c r="N304" i="1"/>
  <c r="O303" i="1"/>
  <c r="S303" i="1" s="1"/>
  <c r="N303" i="1"/>
  <c r="O302" i="1"/>
  <c r="S302" i="1" s="1"/>
  <c r="N302" i="1"/>
  <c r="O301" i="1"/>
  <c r="N301" i="1"/>
  <c r="O300" i="1"/>
  <c r="S300" i="1" s="1"/>
  <c r="N300" i="1"/>
  <c r="O299" i="1"/>
  <c r="S299" i="1" s="1"/>
  <c r="N299" i="1"/>
  <c r="O298" i="1"/>
  <c r="S298" i="1" s="1"/>
  <c r="N298" i="1"/>
  <c r="O297" i="1"/>
  <c r="N297" i="1"/>
  <c r="O296" i="1"/>
  <c r="S296" i="1" s="1"/>
  <c r="N296" i="1"/>
  <c r="O295" i="1"/>
  <c r="N295" i="1"/>
  <c r="O294" i="1"/>
  <c r="N294" i="1"/>
  <c r="O293" i="1"/>
  <c r="N293" i="1"/>
  <c r="O292" i="1"/>
  <c r="R292" i="1" s="1"/>
  <c r="N292" i="1"/>
  <c r="O291" i="1"/>
  <c r="N291" i="1"/>
  <c r="O290" i="1"/>
  <c r="R290" i="1" s="1"/>
  <c r="N290" i="1"/>
  <c r="O289" i="1"/>
  <c r="P289" i="1" s="1"/>
  <c r="N289" i="1"/>
  <c r="O288" i="1"/>
  <c r="N288" i="1"/>
  <c r="O287" i="1"/>
  <c r="P287" i="1" s="1"/>
  <c r="N287" i="1"/>
  <c r="O286" i="1"/>
  <c r="P286" i="1" s="1"/>
  <c r="N286" i="1"/>
  <c r="O285" i="1"/>
  <c r="S285" i="1" s="1"/>
  <c r="N285" i="1"/>
  <c r="O284" i="1"/>
  <c r="P284" i="1" s="1"/>
  <c r="N284" i="1"/>
  <c r="O283" i="1"/>
  <c r="S283" i="1" s="1"/>
  <c r="N283" i="1"/>
  <c r="O282" i="1"/>
  <c r="P282" i="1" s="1"/>
  <c r="N282" i="1"/>
  <c r="O281" i="1"/>
  <c r="S281" i="1" s="1"/>
  <c r="N281" i="1"/>
  <c r="O280" i="1"/>
  <c r="P280" i="1" s="1"/>
  <c r="N280" i="1"/>
  <c r="O279" i="1"/>
  <c r="S279" i="1" s="1"/>
  <c r="N279" i="1"/>
  <c r="O278" i="1"/>
  <c r="P278" i="1" s="1"/>
  <c r="N278" i="1"/>
  <c r="O277" i="1"/>
  <c r="S277" i="1" s="1"/>
  <c r="N277" i="1"/>
  <c r="O276" i="1"/>
  <c r="P276" i="1" s="1"/>
  <c r="N276" i="1"/>
  <c r="O275" i="1"/>
  <c r="N275" i="1"/>
  <c r="O274" i="1"/>
  <c r="P274" i="1" s="1"/>
  <c r="N274" i="1"/>
  <c r="O273" i="1"/>
  <c r="R273" i="1" s="1"/>
  <c r="N273" i="1"/>
  <c r="O272" i="1"/>
  <c r="N272" i="1"/>
  <c r="O271" i="1"/>
  <c r="R271" i="1" s="1"/>
  <c r="N271" i="1"/>
  <c r="O270" i="1"/>
  <c r="N270" i="1"/>
  <c r="O269" i="1"/>
  <c r="N269" i="1"/>
  <c r="O268" i="1"/>
  <c r="N268" i="1"/>
  <c r="O267" i="1"/>
  <c r="R267" i="1" s="1"/>
  <c r="N267" i="1"/>
  <c r="O266" i="1"/>
  <c r="P266" i="1" s="1"/>
  <c r="N266" i="1"/>
  <c r="O265" i="1"/>
  <c r="R265" i="1" s="1"/>
  <c r="N265" i="1"/>
  <c r="O264" i="1"/>
  <c r="P264" i="1" s="1"/>
  <c r="N264" i="1"/>
  <c r="O263" i="1"/>
  <c r="R263" i="1" s="1"/>
  <c r="N263" i="1"/>
  <c r="O262" i="1"/>
  <c r="P262" i="1" s="1"/>
  <c r="N262" i="1"/>
  <c r="O261" i="1"/>
  <c r="R261" i="1" s="1"/>
  <c r="N261" i="1"/>
  <c r="O260" i="1"/>
  <c r="P260" i="1" s="1"/>
  <c r="N260" i="1"/>
  <c r="O259" i="1"/>
  <c r="R259" i="1" s="1"/>
  <c r="N259" i="1"/>
  <c r="O258" i="1"/>
  <c r="P258" i="1" s="1"/>
  <c r="N258" i="1"/>
  <c r="O257" i="1"/>
  <c r="N257" i="1"/>
  <c r="O256" i="1"/>
  <c r="N256" i="1"/>
  <c r="O255" i="1"/>
  <c r="R255" i="1" s="1"/>
  <c r="N255" i="1"/>
  <c r="O254" i="1"/>
  <c r="P254" i="1" s="1"/>
  <c r="N254" i="1"/>
  <c r="O253" i="1"/>
  <c r="N253" i="1"/>
  <c r="O252" i="1"/>
  <c r="N252" i="1"/>
  <c r="O251" i="1"/>
  <c r="N251" i="1"/>
  <c r="O250" i="1"/>
  <c r="N250" i="1"/>
  <c r="O249" i="1"/>
  <c r="R249" i="1" s="1"/>
  <c r="N249" i="1"/>
  <c r="O248" i="1"/>
  <c r="N248" i="1"/>
  <c r="O247" i="1"/>
  <c r="R247" i="1" s="1"/>
  <c r="N247" i="1"/>
  <c r="O246" i="1"/>
  <c r="P246" i="1" s="1"/>
  <c r="N246" i="1"/>
  <c r="O245" i="1"/>
  <c r="P245" i="1" s="1"/>
  <c r="N245" i="1"/>
  <c r="O244" i="1"/>
  <c r="N244" i="1"/>
  <c r="O243" i="1"/>
  <c r="N243" i="1"/>
  <c r="O242" i="1"/>
  <c r="N242" i="1"/>
  <c r="O241" i="1"/>
  <c r="N241" i="1"/>
  <c r="O240" i="1"/>
  <c r="S240" i="1" s="1"/>
  <c r="N240" i="1"/>
  <c r="O239" i="1"/>
  <c r="N239" i="1"/>
  <c r="O238" i="1"/>
  <c r="N238" i="1"/>
  <c r="O237" i="1"/>
  <c r="N237" i="1"/>
  <c r="O236" i="1"/>
  <c r="N236" i="1"/>
  <c r="O235" i="1"/>
  <c r="N235" i="1"/>
  <c r="O234" i="1"/>
  <c r="N234" i="1"/>
  <c r="O233" i="1"/>
  <c r="N233" i="1"/>
  <c r="O232" i="1"/>
  <c r="S232" i="1" s="1"/>
  <c r="N232" i="1"/>
  <c r="O231" i="1"/>
  <c r="N231" i="1"/>
  <c r="O230" i="1"/>
  <c r="N230" i="1"/>
  <c r="O229" i="1"/>
  <c r="R229" i="1" s="1"/>
  <c r="N229" i="1"/>
  <c r="O228" i="1"/>
  <c r="N228" i="1"/>
  <c r="O227" i="1"/>
  <c r="S227" i="1" s="1"/>
  <c r="N227" i="1"/>
  <c r="O226" i="1"/>
  <c r="R226" i="1" s="1"/>
  <c r="N226" i="1"/>
  <c r="O225" i="1"/>
  <c r="N225" i="1"/>
  <c r="O224" i="1"/>
  <c r="S224" i="1" s="1"/>
  <c r="N224" i="1"/>
  <c r="O223" i="1"/>
  <c r="N223" i="1"/>
  <c r="O222" i="1"/>
  <c r="R222" i="1" s="1"/>
  <c r="N222" i="1"/>
  <c r="O221" i="1"/>
  <c r="N221" i="1"/>
  <c r="O220" i="1"/>
  <c r="R220" i="1" s="1"/>
  <c r="N220" i="1"/>
  <c r="O219" i="1"/>
  <c r="N219" i="1"/>
  <c r="O218" i="1"/>
  <c r="R218" i="1" s="1"/>
  <c r="N218" i="1"/>
  <c r="O217" i="1"/>
  <c r="N217" i="1"/>
  <c r="O216" i="1"/>
  <c r="R216" i="1" s="1"/>
  <c r="N216" i="1"/>
  <c r="O215" i="1"/>
  <c r="N215" i="1"/>
  <c r="O214" i="1"/>
  <c r="R214" i="1" s="1"/>
  <c r="N214" i="1"/>
  <c r="O213" i="1"/>
  <c r="N213" i="1"/>
  <c r="O212" i="1"/>
  <c r="R212" i="1" s="1"/>
  <c r="N212" i="1"/>
  <c r="O211" i="1"/>
  <c r="S211" i="1" s="1"/>
  <c r="N211" i="1"/>
  <c r="O210" i="1"/>
  <c r="Q210" i="1" s="1"/>
  <c r="N210" i="1"/>
  <c r="O209" i="1"/>
  <c r="S209" i="1" s="1"/>
  <c r="N209" i="1"/>
  <c r="O208" i="1"/>
  <c r="N208" i="1"/>
  <c r="O207" i="1"/>
  <c r="S207" i="1" s="1"/>
  <c r="N207" i="1"/>
  <c r="O206" i="1"/>
  <c r="Q206" i="1" s="1"/>
  <c r="N206" i="1"/>
  <c r="O205" i="1"/>
  <c r="N205" i="1"/>
  <c r="O204" i="1"/>
  <c r="Q204" i="1" s="1"/>
  <c r="N204" i="1"/>
  <c r="O203" i="1"/>
  <c r="S203" i="1" s="1"/>
  <c r="N203" i="1"/>
  <c r="O202" i="1"/>
  <c r="Q202" i="1" s="1"/>
  <c r="N202" i="1"/>
  <c r="O201" i="1"/>
  <c r="S201" i="1" s="1"/>
  <c r="N201" i="1"/>
  <c r="O200" i="1"/>
  <c r="N200" i="1"/>
  <c r="O199" i="1"/>
  <c r="P199" i="1" s="1"/>
  <c r="N199" i="1"/>
  <c r="O198" i="1"/>
  <c r="N198" i="1"/>
  <c r="O197" i="1"/>
  <c r="S197" i="1" s="1"/>
  <c r="N197" i="1"/>
  <c r="O196" i="1"/>
  <c r="Q196" i="1" s="1"/>
  <c r="N196" i="1"/>
  <c r="O195" i="1"/>
  <c r="R195" i="1" s="1"/>
  <c r="N195" i="1"/>
  <c r="O194" i="1"/>
  <c r="P194" i="1" s="1"/>
  <c r="N194" i="1"/>
  <c r="O193" i="1"/>
  <c r="P193" i="1" s="1"/>
  <c r="N193" i="1"/>
  <c r="O192" i="1"/>
  <c r="Q192" i="1" s="1"/>
  <c r="N192" i="1"/>
  <c r="O191" i="1"/>
  <c r="R191" i="1" s="1"/>
  <c r="N191" i="1"/>
  <c r="O190" i="1"/>
  <c r="P190" i="1" s="1"/>
  <c r="N190" i="1"/>
  <c r="O189" i="1"/>
  <c r="N189" i="1"/>
  <c r="O188" i="1"/>
  <c r="N188" i="1"/>
  <c r="O187" i="1"/>
  <c r="R187" i="1" s="1"/>
  <c r="N187" i="1"/>
  <c r="O186" i="1"/>
  <c r="P186" i="1" s="1"/>
  <c r="N186" i="1"/>
  <c r="O185" i="1"/>
  <c r="S185" i="1" s="1"/>
  <c r="N185" i="1"/>
  <c r="O184" i="1"/>
  <c r="S184" i="1" s="1"/>
  <c r="N184" i="1"/>
  <c r="O183" i="1"/>
  <c r="R183" i="1" s="1"/>
  <c r="N183" i="1"/>
  <c r="O182" i="1"/>
  <c r="P182" i="1" s="1"/>
  <c r="N182" i="1"/>
  <c r="O181" i="1"/>
  <c r="N181" i="1"/>
  <c r="O180" i="1"/>
  <c r="P180" i="1" s="1"/>
  <c r="N180" i="1"/>
  <c r="O179" i="1"/>
  <c r="R179" i="1" s="1"/>
  <c r="N179" i="1"/>
  <c r="O178" i="1"/>
  <c r="P178" i="1" s="1"/>
  <c r="N178" i="1"/>
  <c r="O177" i="1"/>
  <c r="R177" i="1" s="1"/>
  <c r="N177" i="1"/>
  <c r="O176" i="1"/>
  <c r="P176" i="1" s="1"/>
  <c r="N176" i="1"/>
  <c r="O175" i="1"/>
  <c r="R175" i="1" s="1"/>
  <c r="N175" i="1"/>
  <c r="O174" i="1"/>
  <c r="P174" i="1" s="1"/>
  <c r="N174" i="1"/>
  <c r="O173" i="1"/>
  <c r="N173" i="1"/>
  <c r="O172" i="1"/>
  <c r="P172" i="1" s="1"/>
  <c r="N172" i="1"/>
  <c r="O171" i="1"/>
  <c r="R171" i="1" s="1"/>
  <c r="N171" i="1"/>
  <c r="O170" i="1"/>
  <c r="P170" i="1" s="1"/>
  <c r="N170" i="1"/>
  <c r="O169" i="1"/>
  <c r="R169" i="1" s="1"/>
  <c r="N169" i="1"/>
  <c r="O168" i="1"/>
  <c r="P168" i="1" s="1"/>
  <c r="N168" i="1"/>
  <c r="O167" i="1"/>
  <c r="R167" i="1" s="1"/>
  <c r="N167" i="1"/>
  <c r="O166" i="1"/>
  <c r="P166" i="1" s="1"/>
  <c r="N166" i="1"/>
  <c r="O165" i="1"/>
  <c r="P165" i="1" s="1"/>
  <c r="N165" i="1"/>
  <c r="O164" i="1"/>
  <c r="N164" i="1"/>
  <c r="O163" i="1"/>
  <c r="R163" i="1" s="1"/>
  <c r="N163" i="1"/>
  <c r="O162" i="1"/>
  <c r="P162" i="1" s="1"/>
  <c r="N162" i="1"/>
  <c r="O161" i="1"/>
  <c r="N161" i="1"/>
  <c r="O160" i="1"/>
  <c r="Q160" i="1" s="1"/>
  <c r="N160" i="1"/>
  <c r="O159" i="1"/>
  <c r="N159" i="1"/>
  <c r="O158" i="1"/>
  <c r="N158" i="1"/>
  <c r="O157" i="1"/>
  <c r="P157" i="1" s="1"/>
  <c r="N157" i="1"/>
  <c r="O156" i="1"/>
  <c r="S156" i="1" s="1"/>
  <c r="N156" i="1"/>
  <c r="O155" i="1"/>
  <c r="S155" i="1" s="1"/>
  <c r="N155" i="1"/>
  <c r="O154" i="1"/>
  <c r="N154" i="1"/>
  <c r="O153" i="1"/>
  <c r="N153" i="1"/>
  <c r="O152" i="1"/>
  <c r="Q152" i="1" s="1"/>
  <c r="N152" i="1"/>
  <c r="O151" i="1"/>
  <c r="R151" i="1" s="1"/>
  <c r="N151" i="1"/>
  <c r="O150" i="1"/>
  <c r="P150" i="1" s="1"/>
  <c r="N150" i="1"/>
  <c r="O149" i="1"/>
  <c r="N149" i="1"/>
  <c r="O148" i="1"/>
  <c r="S148" i="1" s="1"/>
  <c r="N148" i="1"/>
  <c r="O147" i="1"/>
  <c r="R147" i="1" s="1"/>
  <c r="N147" i="1"/>
  <c r="O146" i="1"/>
  <c r="P146" i="1" s="1"/>
  <c r="N146" i="1"/>
  <c r="O145" i="1"/>
  <c r="N145" i="1"/>
  <c r="O144" i="1"/>
  <c r="N144" i="1"/>
  <c r="O143" i="1"/>
  <c r="R143" i="1" s="1"/>
  <c r="N143" i="1"/>
  <c r="O142" i="1"/>
  <c r="P142" i="1" s="1"/>
  <c r="N142" i="1"/>
  <c r="O141" i="1"/>
  <c r="R141" i="1" s="1"/>
  <c r="N141" i="1"/>
  <c r="O140" i="1"/>
  <c r="Q140" i="1" s="1"/>
  <c r="N140" i="1"/>
  <c r="O139" i="1"/>
  <c r="R139" i="1" s="1"/>
  <c r="N139" i="1"/>
  <c r="O138" i="1"/>
  <c r="P138" i="1" s="1"/>
  <c r="N138" i="1"/>
  <c r="O137" i="1"/>
  <c r="R137" i="1" s="1"/>
  <c r="N137" i="1"/>
  <c r="O136" i="1"/>
  <c r="Q136" i="1" s="1"/>
  <c r="N136" i="1"/>
  <c r="O135" i="1"/>
  <c r="R135" i="1" s="1"/>
  <c r="N135" i="1"/>
  <c r="O134" i="1"/>
  <c r="P134" i="1" s="1"/>
  <c r="N134" i="1"/>
  <c r="O133" i="1"/>
  <c r="P133" i="1" s="1"/>
  <c r="N133" i="1"/>
  <c r="O132" i="1"/>
  <c r="Q132" i="1" s="1"/>
  <c r="N132" i="1"/>
  <c r="O131" i="1"/>
  <c r="R131" i="1" s="1"/>
  <c r="N131" i="1"/>
  <c r="O130" i="1"/>
  <c r="P130" i="1" s="1"/>
  <c r="N130" i="1"/>
  <c r="O129" i="1"/>
  <c r="R129" i="1" s="1"/>
  <c r="N129" i="1"/>
  <c r="O128" i="1"/>
  <c r="Q128" i="1" s="1"/>
  <c r="N128" i="1"/>
  <c r="O127" i="1"/>
  <c r="R127" i="1" s="1"/>
  <c r="N127" i="1"/>
  <c r="O126" i="1"/>
  <c r="P126" i="1" s="1"/>
  <c r="N126" i="1"/>
  <c r="O125" i="1"/>
  <c r="N125" i="1"/>
  <c r="O124" i="1"/>
  <c r="N124" i="1"/>
  <c r="O123" i="1"/>
  <c r="R123" i="1" s="1"/>
  <c r="N123" i="1"/>
  <c r="O122" i="1"/>
  <c r="P122" i="1" s="1"/>
  <c r="N122" i="1"/>
  <c r="O121" i="1"/>
  <c r="P121" i="1" s="1"/>
  <c r="N121" i="1"/>
  <c r="O120" i="1"/>
  <c r="N120" i="1"/>
  <c r="O119" i="1"/>
  <c r="R119" i="1" s="1"/>
  <c r="N119" i="1"/>
  <c r="O118" i="1"/>
  <c r="P118" i="1" s="1"/>
  <c r="N118" i="1"/>
  <c r="O117" i="1"/>
  <c r="R117" i="1" s="1"/>
  <c r="N117" i="1"/>
  <c r="O116" i="1"/>
  <c r="P116" i="1" s="1"/>
  <c r="N116" i="1"/>
  <c r="O115" i="1"/>
  <c r="R115" i="1" s="1"/>
  <c r="N115" i="1"/>
  <c r="O114" i="1"/>
  <c r="P114" i="1" s="1"/>
  <c r="N114" i="1"/>
  <c r="O113" i="1"/>
  <c r="S113" i="1" s="1"/>
  <c r="N113" i="1"/>
  <c r="O112" i="1"/>
  <c r="N112" i="1"/>
  <c r="O111" i="1"/>
  <c r="R111" i="1" s="1"/>
  <c r="N111" i="1"/>
  <c r="O110" i="1"/>
  <c r="P110" i="1" s="1"/>
  <c r="N110" i="1"/>
  <c r="O109" i="1"/>
  <c r="P109" i="1" s="1"/>
  <c r="N109" i="1"/>
  <c r="O108" i="1"/>
  <c r="Q108" i="1" s="1"/>
  <c r="N108" i="1"/>
  <c r="O107" i="1"/>
  <c r="R107" i="1" s="1"/>
  <c r="N107" i="1"/>
  <c r="O106" i="1"/>
  <c r="N106" i="1"/>
  <c r="O105" i="1"/>
  <c r="Q105" i="1" s="1"/>
  <c r="N105" i="1"/>
  <c r="O104" i="1"/>
  <c r="S104" i="1" s="1"/>
  <c r="N104" i="1"/>
  <c r="O103" i="1"/>
  <c r="Q103" i="1" s="1"/>
  <c r="N103" i="1"/>
  <c r="O102" i="1"/>
  <c r="S102" i="1" s="1"/>
  <c r="N102" i="1"/>
  <c r="O101" i="1"/>
  <c r="N101" i="1"/>
  <c r="O100" i="1"/>
  <c r="R100" i="1" s="1"/>
  <c r="N100" i="1"/>
  <c r="O99" i="1"/>
  <c r="N99" i="1"/>
  <c r="O98" i="1"/>
  <c r="N98" i="1"/>
  <c r="O97" i="1"/>
  <c r="N97" i="1"/>
  <c r="O96" i="1"/>
  <c r="R96" i="1" s="1"/>
  <c r="N96" i="1"/>
  <c r="O95" i="1"/>
  <c r="P95" i="1" s="1"/>
  <c r="N95" i="1"/>
  <c r="O94" i="1"/>
  <c r="R94" i="1" s="1"/>
  <c r="N94" i="1"/>
  <c r="O93" i="1"/>
  <c r="P93" i="1" s="1"/>
  <c r="N93" i="1"/>
  <c r="O92" i="1"/>
  <c r="R92" i="1" s="1"/>
  <c r="N92" i="1"/>
  <c r="O91" i="1"/>
  <c r="S91" i="1" s="1"/>
  <c r="N91" i="1"/>
  <c r="O90" i="1"/>
  <c r="Q90" i="1" s="1"/>
  <c r="N90" i="1"/>
  <c r="O89" i="1"/>
  <c r="P89" i="1" s="1"/>
  <c r="N89" i="1"/>
  <c r="O88" i="1"/>
  <c r="R88" i="1" s="1"/>
  <c r="N88" i="1"/>
  <c r="O87" i="1"/>
  <c r="P87" i="1" s="1"/>
  <c r="N87" i="1"/>
  <c r="O86" i="1"/>
  <c r="R86" i="1" s="1"/>
  <c r="N86" i="1"/>
  <c r="O85" i="1"/>
  <c r="P85" i="1" s="1"/>
  <c r="N85" i="1"/>
  <c r="O84" i="1"/>
  <c r="R84" i="1" s="1"/>
  <c r="N84" i="1"/>
  <c r="O83" i="1"/>
  <c r="P83" i="1" s="1"/>
  <c r="N83" i="1"/>
  <c r="O82" i="1"/>
  <c r="R82" i="1" s="1"/>
  <c r="N82" i="1"/>
  <c r="O81" i="1"/>
  <c r="P81" i="1" s="1"/>
  <c r="N81" i="1"/>
  <c r="O80" i="1"/>
  <c r="R80" i="1" s="1"/>
  <c r="N80" i="1"/>
  <c r="O79" i="1"/>
  <c r="P79" i="1" s="1"/>
  <c r="N79" i="1"/>
  <c r="O78" i="1"/>
  <c r="R78" i="1" s="1"/>
  <c r="N78" i="1"/>
  <c r="O77" i="1"/>
  <c r="P77" i="1" s="1"/>
  <c r="N77" i="1"/>
  <c r="O76" i="1"/>
  <c r="R76" i="1" s="1"/>
  <c r="N76" i="1"/>
  <c r="O75" i="1"/>
  <c r="P75" i="1" s="1"/>
  <c r="N75" i="1"/>
  <c r="O74" i="1"/>
  <c r="R74" i="1" s="1"/>
  <c r="N74" i="1"/>
  <c r="O73" i="1"/>
  <c r="P73" i="1" s="1"/>
  <c r="N73" i="1"/>
  <c r="O72" i="1"/>
  <c r="R72" i="1" s="1"/>
  <c r="N72" i="1"/>
  <c r="O71" i="1"/>
  <c r="P71" i="1" s="1"/>
  <c r="N71" i="1"/>
  <c r="O70" i="1"/>
  <c r="R70" i="1" s="1"/>
  <c r="N70" i="1"/>
  <c r="O69" i="1"/>
  <c r="S69" i="1" s="1"/>
  <c r="N69" i="1"/>
  <c r="O68" i="1"/>
  <c r="R68" i="1" s="1"/>
  <c r="N68" i="1"/>
  <c r="O67" i="1"/>
  <c r="S67" i="1" s="1"/>
  <c r="N67" i="1"/>
  <c r="O66" i="1"/>
  <c r="R66" i="1" s="1"/>
  <c r="N66" i="1"/>
  <c r="O65" i="1"/>
  <c r="P65" i="1" s="1"/>
  <c r="N65" i="1"/>
  <c r="O64" i="1"/>
  <c r="R64" i="1" s="1"/>
  <c r="N64" i="1"/>
  <c r="O63" i="1"/>
  <c r="P63" i="1" s="1"/>
  <c r="N63" i="1"/>
  <c r="O62" i="1"/>
  <c r="R62" i="1" s="1"/>
  <c r="N62" i="1"/>
  <c r="O61" i="1"/>
  <c r="P61" i="1" s="1"/>
  <c r="N61" i="1"/>
  <c r="O60" i="1"/>
  <c r="R60" i="1" s="1"/>
  <c r="N60" i="1"/>
  <c r="O59" i="1"/>
  <c r="P59" i="1" s="1"/>
  <c r="N59" i="1"/>
  <c r="O58" i="1"/>
  <c r="S58" i="1" s="1"/>
  <c r="N58" i="1"/>
  <c r="O57" i="1"/>
  <c r="P57" i="1" s="1"/>
  <c r="N57" i="1"/>
  <c r="O56" i="1"/>
  <c r="N56" i="1"/>
  <c r="O55" i="1"/>
  <c r="P55" i="1" s="1"/>
  <c r="N55" i="1"/>
  <c r="O54" i="1"/>
  <c r="N54" i="1"/>
  <c r="O53" i="1"/>
  <c r="P53" i="1" s="1"/>
  <c r="N53" i="1"/>
  <c r="O52" i="1"/>
  <c r="R52" i="1" s="1"/>
  <c r="N52" i="1"/>
  <c r="O51" i="1"/>
  <c r="P51" i="1" s="1"/>
  <c r="N51" i="1"/>
  <c r="O50" i="1"/>
  <c r="R50" i="1" s="1"/>
  <c r="N50" i="1"/>
  <c r="O49" i="1"/>
  <c r="P49" i="1" s="1"/>
  <c r="N49" i="1"/>
  <c r="O48" i="1"/>
  <c r="R48" i="1" s="1"/>
  <c r="N48" i="1"/>
  <c r="O47" i="1"/>
  <c r="P47" i="1" s="1"/>
  <c r="N47" i="1"/>
  <c r="O46" i="1"/>
  <c r="R46" i="1" s="1"/>
  <c r="N46" i="1"/>
  <c r="O45" i="1"/>
  <c r="P45" i="1" s="1"/>
  <c r="N45" i="1"/>
  <c r="O44" i="1"/>
  <c r="R44" i="1" s="1"/>
  <c r="N44" i="1"/>
  <c r="O43" i="1"/>
  <c r="P43" i="1" s="1"/>
  <c r="N43" i="1"/>
  <c r="O42" i="1"/>
  <c r="R42" i="1" s="1"/>
  <c r="N42" i="1"/>
  <c r="O41" i="1"/>
  <c r="P41" i="1" s="1"/>
  <c r="N41" i="1"/>
  <c r="O40" i="1"/>
  <c r="R40" i="1" s="1"/>
  <c r="N40" i="1"/>
  <c r="O39" i="1"/>
  <c r="P39" i="1" s="1"/>
  <c r="N39" i="1"/>
  <c r="O38" i="1"/>
  <c r="R38" i="1" s="1"/>
  <c r="N38" i="1"/>
  <c r="O37" i="1"/>
  <c r="P37" i="1" s="1"/>
  <c r="N37" i="1"/>
  <c r="O36" i="1"/>
  <c r="R36" i="1" s="1"/>
  <c r="N36" i="1"/>
  <c r="O35" i="1"/>
  <c r="P35" i="1" s="1"/>
  <c r="N35" i="1"/>
  <c r="O34" i="1"/>
  <c r="R34" i="1" s="1"/>
  <c r="N34" i="1"/>
  <c r="O33" i="1"/>
  <c r="P33" i="1" s="1"/>
  <c r="N33" i="1"/>
  <c r="O32" i="1"/>
  <c r="R32" i="1" s="1"/>
  <c r="N32" i="1"/>
  <c r="O31" i="1"/>
  <c r="P31" i="1" s="1"/>
  <c r="N31" i="1"/>
  <c r="O30" i="1"/>
  <c r="R30" i="1" s="1"/>
  <c r="N30" i="1"/>
  <c r="O29" i="1"/>
  <c r="P29" i="1" s="1"/>
  <c r="N29" i="1"/>
  <c r="O28" i="1"/>
  <c r="R28" i="1" s="1"/>
  <c r="N28" i="1"/>
  <c r="O27" i="1"/>
  <c r="P27" i="1" s="1"/>
  <c r="N27" i="1"/>
  <c r="O26" i="1"/>
  <c r="R26" i="1" s="1"/>
  <c r="N26" i="1"/>
  <c r="O25" i="1"/>
  <c r="P25" i="1" s="1"/>
  <c r="N25" i="1"/>
  <c r="O24" i="1"/>
  <c r="R24" i="1" s="1"/>
  <c r="N24" i="1"/>
  <c r="O23" i="1"/>
  <c r="P23" i="1" s="1"/>
  <c r="N23" i="1"/>
  <c r="O22" i="1"/>
  <c r="R22" i="1" s="1"/>
  <c r="N22" i="1"/>
  <c r="O21" i="1"/>
  <c r="P21" i="1" s="1"/>
  <c r="N21" i="1"/>
  <c r="O20" i="1"/>
  <c r="R20" i="1" s="1"/>
  <c r="N20" i="1"/>
  <c r="O19" i="1"/>
  <c r="P19" i="1" s="1"/>
  <c r="N19" i="1"/>
  <c r="O18" i="1"/>
  <c r="R18" i="1" s="1"/>
  <c r="N18" i="1"/>
  <c r="O17" i="1"/>
  <c r="P17" i="1" s="1"/>
  <c r="N17" i="1"/>
  <c r="O16" i="1"/>
  <c r="R16" i="1" s="1"/>
  <c r="N16" i="1"/>
  <c r="O15" i="1"/>
  <c r="P15" i="1" s="1"/>
  <c r="N15" i="1"/>
  <c r="O14" i="1"/>
  <c r="R14" i="1" s="1"/>
  <c r="N14" i="1"/>
  <c r="O13" i="1"/>
  <c r="P13" i="1" s="1"/>
  <c r="N13" i="1"/>
  <c r="O12" i="1"/>
  <c r="N12" i="1"/>
  <c r="O11" i="1"/>
  <c r="P11" i="1" s="1"/>
  <c r="N11" i="1"/>
  <c r="O10" i="1"/>
  <c r="R10" i="1" s="1"/>
  <c r="N10" i="1"/>
  <c r="O9" i="1"/>
  <c r="S9" i="1" s="1"/>
  <c r="N9" i="1"/>
  <c r="O8" i="1"/>
  <c r="R8" i="1" s="1"/>
  <c r="N8" i="1"/>
  <c r="O7" i="1"/>
  <c r="S7" i="1" s="1"/>
  <c r="N7" i="1"/>
  <c r="P265" i="1" l="1"/>
  <c r="Q83" i="1"/>
  <c r="Q42" i="1"/>
  <c r="Q23" i="1"/>
  <c r="Q322" i="1"/>
  <c r="R65" i="1"/>
  <c r="P211" i="1"/>
  <c r="R254" i="1"/>
  <c r="R53" i="1"/>
  <c r="S109" i="1"/>
  <c r="Q351" i="1"/>
  <c r="S108" i="1"/>
  <c r="Q357" i="1"/>
  <c r="S41" i="1"/>
  <c r="Q48" i="1"/>
  <c r="R57" i="1"/>
  <c r="P129" i="1"/>
  <c r="S169" i="1"/>
  <c r="Q292" i="1"/>
  <c r="Q352" i="1"/>
  <c r="S129" i="1"/>
  <c r="S292" i="1"/>
  <c r="R9" i="1"/>
  <c r="R69" i="1"/>
  <c r="Q264" i="1"/>
  <c r="Q31" i="1"/>
  <c r="Q67" i="1"/>
  <c r="P177" i="1"/>
  <c r="S180" i="1"/>
  <c r="P203" i="1"/>
  <c r="S264" i="1"/>
  <c r="S265" i="1"/>
  <c r="S338" i="1"/>
  <c r="Q9" i="1"/>
  <c r="Q39" i="1"/>
  <c r="P117" i="1"/>
  <c r="S137" i="1"/>
  <c r="P169" i="1"/>
  <c r="S172" i="1"/>
  <c r="S177" i="1"/>
  <c r="P226" i="1"/>
  <c r="P227" i="1"/>
  <c r="R310" i="1"/>
  <c r="R333" i="1"/>
  <c r="R227" i="1"/>
  <c r="P24" i="1"/>
  <c r="P32" i="1"/>
  <c r="S42" i="1"/>
  <c r="S49" i="1"/>
  <c r="R63" i="1"/>
  <c r="R67" i="1"/>
  <c r="P100" i="1"/>
  <c r="P104" i="1"/>
  <c r="R105" i="1"/>
  <c r="Q116" i="1"/>
  <c r="Q168" i="1"/>
  <c r="Q176" i="1"/>
  <c r="P224" i="1"/>
  <c r="P229" i="1"/>
  <c r="S249" i="1"/>
  <c r="R260" i="1"/>
  <c r="S261" i="1"/>
  <c r="S335" i="1"/>
  <c r="Q344" i="1"/>
  <c r="Q349" i="1"/>
  <c r="R11" i="1"/>
  <c r="P16" i="1"/>
  <c r="Q24" i="1"/>
  <c r="Q32" i="1"/>
  <c r="S100" i="1"/>
  <c r="R103" i="1"/>
  <c r="Q104" i="1"/>
  <c r="R116" i="1"/>
  <c r="R168" i="1"/>
  <c r="R176" i="1"/>
  <c r="P201" i="1"/>
  <c r="P209" i="1"/>
  <c r="Q224" i="1"/>
  <c r="S229" i="1"/>
  <c r="S260" i="1"/>
  <c r="S344" i="1"/>
  <c r="S11" i="1"/>
  <c r="Q18" i="1"/>
  <c r="Q26" i="1"/>
  <c r="Q34" i="1"/>
  <c r="R39" i="1"/>
  <c r="P42" i="1"/>
  <c r="R55" i="1"/>
  <c r="P67" i="1"/>
  <c r="R75" i="1"/>
  <c r="P88" i="1"/>
  <c r="P102" i="1"/>
  <c r="S116" i="1"/>
  <c r="S117" i="1"/>
  <c r="P137" i="1"/>
  <c r="R162" i="1"/>
  <c r="S168" i="1"/>
  <c r="Q169" i="1"/>
  <c r="Q172" i="1"/>
  <c r="S176" i="1"/>
  <c r="Q177" i="1"/>
  <c r="Q180" i="1"/>
  <c r="Q320" i="1"/>
  <c r="S325" i="1"/>
  <c r="S351" i="1"/>
  <c r="S352" i="1"/>
  <c r="P112" i="1"/>
  <c r="S112" i="1"/>
  <c r="P7" i="1"/>
  <c r="R23" i="1"/>
  <c r="R31" i="1"/>
  <c r="Q47" i="1"/>
  <c r="P50" i="1"/>
  <c r="R61" i="1"/>
  <c r="P74" i="1"/>
  <c r="S75" i="1"/>
  <c r="P82" i="1"/>
  <c r="R83" i="1"/>
  <c r="Q91" i="1"/>
  <c r="Q102" i="1"/>
  <c r="R109" i="1"/>
  <c r="Q109" i="1"/>
  <c r="Q112" i="1"/>
  <c r="P141" i="1"/>
  <c r="P144" i="1"/>
  <c r="S144" i="1"/>
  <c r="Q144" i="1"/>
  <c r="R149" i="1"/>
  <c r="S149" i="1"/>
  <c r="P149" i="1"/>
  <c r="R153" i="1"/>
  <c r="Q153" i="1"/>
  <c r="P153" i="1"/>
  <c r="S205" i="1"/>
  <c r="P205" i="1"/>
  <c r="P272" i="1"/>
  <c r="S272" i="1"/>
  <c r="P106" i="1"/>
  <c r="Q106" i="1"/>
  <c r="P136" i="1"/>
  <c r="S136" i="1"/>
  <c r="R241" i="1"/>
  <c r="S241" i="1"/>
  <c r="P295" i="1"/>
  <c r="Q295" i="1"/>
  <c r="Q7" i="1"/>
  <c r="P9" i="1"/>
  <c r="S17" i="1"/>
  <c r="P18" i="1"/>
  <c r="S20" i="1"/>
  <c r="S25" i="1"/>
  <c r="P26" i="1"/>
  <c r="S28" i="1"/>
  <c r="S33" i="1"/>
  <c r="P34" i="1"/>
  <c r="Q40" i="1"/>
  <c r="R47" i="1"/>
  <c r="Q50" i="1"/>
  <c r="R59" i="1"/>
  <c r="Q74" i="1"/>
  <c r="Q82" i="1"/>
  <c r="S83" i="1"/>
  <c r="R90" i="1"/>
  <c r="P90" i="1"/>
  <c r="P108" i="1"/>
  <c r="R108" i="1"/>
  <c r="P140" i="1"/>
  <c r="R140" i="1"/>
  <c r="S141" i="1"/>
  <c r="R157" i="1"/>
  <c r="S157" i="1"/>
  <c r="R237" i="1"/>
  <c r="S237" i="1"/>
  <c r="P237" i="1"/>
  <c r="R245" i="1"/>
  <c r="S245" i="1"/>
  <c r="P248" i="1"/>
  <c r="S248" i="1"/>
  <c r="P291" i="1"/>
  <c r="Q291" i="1"/>
  <c r="P91" i="1"/>
  <c r="R91" i="1"/>
  <c r="R7" i="1"/>
  <c r="S50" i="1"/>
  <c r="R98" i="1"/>
  <c r="P98" i="1"/>
  <c r="P148" i="1"/>
  <c r="R148" i="1"/>
  <c r="Q148" i="1"/>
  <c r="R288" i="1"/>
  <c r="P288" i="1"/>
  <c r="P308" i="1"/>
  <c r="P312" i="1"/>
  <c r="Q330" i="1"/>
  <c r="S337" i="1"/>
  <c r="S345" i="1"/>
  <c r="S346" i="1"/>
  <c r="R224" i="1"/>
  <c r="P290" i="1"/>
  <c r="Q304" i="1"/>
  <c r="Q308" i="1"/>
  <c r="Q312" i="1"/>
  <c r="Q314" i="1"/>
  <c r="S317" i="1"/>
  <c r="R330" i="1"/>
  <c r="Q335" i="1"/>
  <c r="Q341" i="1"/>
  <c r="Q343" i="1"/>
  <c r="P350" i="1"/>
  <c r="Q255" i="1"/>
  <c r="S273" i="1"/>
  <c r="Q289" i="1"/>
  <c r="P292" i="1"/>
  <c r="R335" i="1"/>
  <c r="R341" i="1"/>
  <c r="P352" i="1"/>
  <c r="R359" i="1"/>
  <c r="R361" i="1"/>
  <c r="R363" i="1"/>
  <c r="R12" i="1"/>
  <c r="S12" i="1"/>
  <c r="P68" i="1"/>
  <c r="Q71" i="1"/>
  <c r="Q73" i="1"/>
  <c r="P76" i="1"/>
  <c r="Q79" i="1"/>
  <c r="Q81" i="1"/>
  <c r="P84" i="1"/>
  <c r="Q87" i="1"/>
  <c r="Q89" i="1"/>
  <c r="P92" i="1"/>
  <c r="P97" i="1"/>
  <c r="R97" i="1"/>
  <c r="P99" i="1"/>
  <c r="Q99" i="1"/>
  <c r="P107" i="1"/>
  <c r="P124" i="1"/>
  <c r="R124" i="1"/>
  <c r="Q124" i="1"/>
  <c r="R161" i="1"/>
  <c r="S161" i="1"/>
  <c r="Q161" i="1"/>
  <c r="R173" i="1"/>
  <c r="S173" i="1"/>
  <c r="P173" i="1"/>
  <c r="R181" i="1"/>
  <c r="S181" i="1"/>
  <c r="P181" i="1"/>
  <c r="R189" i="1"/>
  <c r="S189" i="1"/>
  <c r="P200" i="1"/>
  <c r="R200" i="1"/>
  <c r="P208" i="1"/>
  <c r="R208" i="1"/>
  <c r="S228" i="1"/>
  <c r="Q228" i="1"/>
  <c r="R228" i="1"/>
  <c r="P236" i="1"/>
  <c r="S236" i="1"/>
  <c r="Q236" i="1"/>
  <c r="Q15" i="1"/>
  <c r="Q17" i="1"/>
  <c r="S18" i="1"/>
  <c r="S19" i="1"/>
  <c r="Q25" i="1"/>
  <c r="S26" i="1"/>
  <c r="S27" i="1"/>
  <c r="Q33" i="1"/>
  <c r="S34" i="1"/>
  <c r="S35" i="1"/>
  <c r="Q41" i="1"/>
  <c r="S43" i="1"/>
  <c r="Q49" i="1"/>
  <c r="S51" i="1"/>
  <c r="P58" i="1"/>
  <c r="P69" i="1"/>
  <c r="R73" i="1"/>
  <c r="Q76" i="1"/>
  <c r="R81" i="1"/>
  <c r="Q84" i="1"/>
  <c r="R89" i="1"/>
  <c r="Q92" i="1"/>
  <c r="Q97" i="1"/>
  <c r="R99" i="1"/>
  <c r="S124" i="1"/>
  <c r="P132" i="1"/>
  <c r="S132" i="1"/>
  <c r="R132" i="1"/>
  <c r="P152" i="1"/>
  <c r="S152" i="1"/>
  <c r="P161" i="1"/>
  <c r="P164" i="1"/>
  <c r="S164" i="1"/>
  <c r="Q164" i="1"/>
  <c r="P184" i="1"/>
  <c r="R184" i="1"/>
  <c r="Q184" i="1"/>
  <c r="P189" i="1"/>
  <c r="P192" i="1"/>
  <c r="S192" i="1"/>
  <c r="R192" i="1"/>
  <c r="P196" i="1"/>
  <c r="R196" i="1"/>
  <c r="P197" i="1"/>
  <c r="S199" i="1"/>
  <c r="Q200" i="1"/>
  <c r="P206" i="1"/>
  <c r="R206" i="1"/>
  <c r="P207" i="1"/>
  <c r="Q208" i="1"/>
  <c r="P228" i="1"/>
  <c r="R239" i="1"/>
  <c r="Q239" i="1"/>
  <c r="P252" i="1"/>
  <c r="S252" i="1"/>
  <c r="R252" i="1"/>
  <c r="Q252" i="1"/>
  <c r="R17" i="1"/>
  <c r="R25" i="1"/>
  <c r="R33" i="1"/>
  <c r="S36" i="1"/>
  <c r="P40" i="1"/>
  <c r="R41" i="1"/>
  <c r="S44" i="1"/>
  <c r="P48" i="1"/>
  <c r="R49" i="1"/>
  <c r="S52" i="1"/>
  <c r="Q53" i="1"/>
  <c r="Q55" i="1"/>
  <c r="Q57" i="1"/>
  <c r="Q59" i="1"/>
  <c r="P60" i="1"/>
  <c r="Q61" i="1"/>
  <c r="P62" i="1"/>
  <c r="Q63" i="1"/>
  <c r="P64" i="1"/>
  <c r="Q65" i="1"/>
  <c r="P66" i="1"/>
  <c r="Q69" i="1"/>
  <c r="P70" i="1"/>
  <c r="P72" i="1"/>
  <c r="Q75" i="1"/>
  <c r="S76" i="1"/>
  <c r="P80" i="1"/>
  <c r="S84" i="1"/>
  <c r="S92" i="1"/>
  <c r="S99" i="1"/>
  <c r="R113" i="1"/>
  <c r="P113" i="1"/>
  <c r="P120" i="1"/>
  <c r="S120" i="1"/>
  <c r="Q120" i="1"/>
  <c r="R125" i="1"/>
  <c r="S125" i="1"/>
  <c r="P125" i="1"/>
  <c r="R145" i="1"/>
  <c r="S145" i="1"/>
  <c r="P145" i="1"/>
  <c r="P160" i="1"/>
  <c r="S160" i="1"/>
  <c r="R160" i="1"/>
  <c r="R165" i="1"/>
  <c r="S165" i="1"/>
  <c r="P204" i="1"/>
  <c r="R204" i="1"/>
  <c r="S225" i="1"/>
  <c r="P225" i="1"/>
  <c r="R121" i="1"/>
  <c r="S121" i="1"/>
  <c r="P128" i="1"/>
  <c r="S128" i="1"/>
  <c r="R133" i="1"/>
  <c r="S133" i="1"/>
  <c r="R185" i="1"/>
  <c r="Q185" i="1"/>
  <c r="P185" i="1"/>
  <c r="P188" i="1"/>
  <c r="S188" i="1"/>
  <c r="Q188" i="1"/>
  <c r="R193" i="1"/>
  <c r="S193" i="1"/>
  <c r="Q193" i="1"/>
  <c r="P198" i="1"/>
  <c r="R198" i="1"/>
  <c r="Q198" i="1"/>
  <c r="P202" i="1"/>
  <c r="R202" i="1"/>
  <c r="P210" i="1"/>
  <c r="R210" i="1"/>
  <c r="S213" i="1"/>
  <c r="P213" i="1"/>
  <c r="S215" i="1"/>
  <c r="P215" i="1"/>
  <c r="S217" i="1"/>
  <c r="P217" i="1"/>
  <c r="S219" i="1"/>
  <c r="P219" i="1"/>
  <c r="S221" i="1"/>
  <c r="P221" i="1"/>
  <c r="S223" i="1"/>
  <c r="P223" i="1"/>
  <c r="R231" i="1"/>
  <c r="Q231" i="1"/>
  <c r="R233" i="1"/>
  <c r="P233" i="1"/>
  <c r="S233" i="1"/>
  <c r="P244" i="1"/>
  <c r="S244" i="1"/>
  <c r="Q244" i="1"/>
  <c r="P268" i="1"/>
  <c r="S268" i="1"/>
  <c r="R268" i="1"/>
  <c r="Q268" i="1"/>
  <c r="S140" i="1"/>
  <c r="S153" i="1"/>
  <c r="S226" i="1"/>
  <c r="Q226" i="1"/>
  <c r="R253" i="1"/>
  <c r="S253" i="1"/>
  <c r="P253" i="1"/>
  <c r="P256" i="1"/>
  <c r="S256" i="1"/>
  <c r="Q256" i="1"/>
  <c r="R269" i="1"/>
  <c r="S269" i="1"/>
  <c r="Q269" i="1"/>
  <c r="P269" i="1"/>
  <c r="P212" i="1"/>
  <c r="Q212" i="1"/>
  <c r="P214" i="1"/>
  <c r="Q214" i="1"/>
  <c r="P216" i="1"/>
  <c r="Q216" i="1"/>
  <c r="P218" i="1"/>
  <c r="Q218" i="1"/>
  <c r="P220" i="1"/>
  <c r="Q220" i="1"/>
  <c r="P222" i="1"/>
  <c r="Q222" i="1"/>
  <c r="P230" i="1"/>
  <c r="R230" i="1"/>
  <c r="P232" i="1"/>
  <c r="Q232" i="1"/>
  <c r="P238" i="1"/>
  <c r="R238" i="1"/>
  <c r="P240" i="1"/>
  <c r="Q240" i="1"/>
  <c r="R257" i="1"/>
  <c r="S257" i="1"/>
  <c r="P257" i="1"/>
  <c r="P270" i="1"/>
  <c r="R270" i="1"/>
  <c r="S353" i="1"/>
  <c r="S354" i="1"/>
  <c r="Q276" i="1"/>
  <c r="P277" i="1"/>
  <c r="P279" i="1"/>
  <c r="Q280" i="1"/>
  <c r="P281" i="1"/>
  <c r="Q282" i="1"/>
  <c r="P283" i="1"/>
  <c r="Q284" i="1"/>
  <c r="P285" i="1"/>
  <c r="Q286" i="1"/>
  <c r="Q287" i="1"/>
  <c r="Q296" i="1"/>
  <c r="Q299" i="1"/>
  <c r="P306" i="1"/>
  <c r="R314" i="1"/>
  <c r="P315" i="1"/>
  <c r="R322" i="1"/>
  <c r="P323" i="1"/>
  <c r="Q328" i="1"/>
  <c r="P334" i="1"/>
  <c r="P336" i="1"/>
  <c r="R343" i="1"/>
  <c r="R349" i="1"/>
  <c r="P358" i="1"/>
  <c r="R262" i="1"/>
  <c r="Q271" i="1"/>
  <c r="R276" i="1"/>
  <c r="Q278" i="1"/>
  <c r="R280" i="1"/>
  <c r="R282" i="1"/>
  <c r="R284" i="1"/>
  <c r="R286" i="1"/>
  <c r="R289" i="1"/>
  <c r="Q290" i="1"/>
  <c r="R291" i="1"/>
  <c r="Q300" i="1"/>
  <c r="Q306" i="1"/>
  <c r="P310" i="1"/>
  <c r="R312" i="1"/>
  <c r="S314" i="1"/>
  <c r="Q315" i="1"/>
  <c r="S316" i="1"/>
  <c r="P321" i="1"/>
  <c r="S322" i="1"/>
  <c r="Q323" i="1"/>
  <c r="S324" i="1"/>
  <c r="R328" i="1"/>
  <c r="Q333" i="1"/>
  <c r="Q336" i="1"/>
  <c r="P342" i="1"/>
  <c r="S343" i="1"/>
  <c r="P344" i="1"/>
  <c r="R351" i="1"/>
  <c r="Q361" i="1"/>
  <c r="P362" i="1"/>
  <c r="Q363" i="1"/>
  <c r="P364" i="1"/>
  <c r="P241" i="1"/>
  <c r="R246" i="1"/>
  <c r="Q247" i="1"/>
  <c r="Q248" i="1"/>
  <c r="P249" i="1"/>
  <c r="Q260" i="1"/>
  <c r="P261" i="1"/>
  <c r="Q263" i="1"/>
  <c r="Q272" i="1"/>
  <c r="P273" i="1"/>
  <c r="R278" i="1"/>
  <c r="S291" i="1"/>
  <c r="Q310" i="1"/>
  <c r="S315" i="1"/>
  <c r="S323" i="1"/>
  <c r="S336" i="1"/>
  <c r="R56" i="1"/>
  <c r="Q56" i="1"/>
  <c r="P8" i="1"/>
  <c r="P10" i="1"/>
  <c r="P14" i="1"/>
  <c r="R15" i="1"/>
  <c r="Q16" i="1"/>
  <c r="Q21" i="1"/>
  <c r="Q29" i="1"/>
  <c r="P30" i="1"/>
  <c r="Q37" i="1"/>
  <c r="P38" i="1"/>
  <c r="Q45" i="1"/>
  <c r="P46" i="1"/>
  <c r="R54" i="1"/>
  <c r="Q54" i="1"/>
  <c r="P56" i="1"/>
  <c r="S8" i="1"/>
  <c r="Q13" i="1"/>
  <c r="P22" i="1"/>
  <c r="Q8" i="1"/>
  <c r="Q10" i="1"/>
  <c r="Q11" i="1"/>
  <c r="P12" i="1"/>
  <c r="R13" i="1"/>
  <c r="Q14" i="1"/>
  <c r="S15" i="1"/>
  <c r="S16" i="1"/>
  <c r="Q19" i="1"/>
  <c r="P20" i="1"/>
  <c r="R21" i="1"/>
  <c r="Q22" i="1"/>
  <c r="S23" i="1"/>
  <c r="S24" i="1"/>
  <c r="Q27" i="1"/>
  <c r="P28" i="1"/>
  <c r="R29" i="1"/>
  <c r="Q30" i="1"/>
  <c r="S31" i="1"/>
  <c r="S32" i="1"/>
  <c r="Q35" i="1"/>
  <c r="P36" i="1"/>
  <c r="R37" i="1"/>
  <c r="Q38" i="1"/>
  <c r="S39" i="1"/>
  <c r="S40" i="1"/>
  <c r="Q43" i="1"/>
  <c r="P44" i="1"/>
  <c r="R45" i="1"/>
  <c r="Q46" i="1"/>
  <c r="S47" i="1"/>
  <c r="S48" i="1"/>
  <c r="Q51" i="1"/>
  <c r="P52" i="1"/>
  <c r="P54" i="1"/>
  <c r="S56" i="1"/>
  <c r="S10" i="1"/>
  <c r="Q12" i="1"/>
  <c r="S13" i="1"/>
  <c r="S14" i="1"/>
  <c r="R19" i="1"/>
  <c r="Q20" i="1"/>
  <c r="S21" i="1"/>
  <c r="S22" i="1"/>
  <c r="R27" i="1"/>
  <c r="Q28" i="1"/>
  <c r="S29" i="1"/>
  <c r="S30" i="1"/>
  <c r="R35" i="1"/>
  <c r="Q36" i="1"/>
  <c r="S37" i="1"/>
  <c r="S38" i="1"/>
  <c r="R43" i="1"/>
  <c r="Q44" i="1"/>
  <c r="S45" i="1"/>
  <c r="S46" i="1"/>
  <c r="R51" i="1"/>
  <c r="Q52" i="1"/>
  <c r="S54" i="1"/>
  <c r="R58" i="1"/>
  <c r="Q58" i="1"/>
  <c r="S60" i="1"/>
  <c r="S62" i="1"/>
  <c r="S64" i="1"/>
  <c r="S66" i="1"/>
  <c r="S68" i="1"/>
  <c r="Q95" i="1"/>
  <c r="P96" i="1"/>
  <c r="Q98" i="1"/>
  <c r="R101" i="1"/>
  <c r="Q101" i="1"/>
  <c r="P101" i="1"/>
  <c r="R71" i="1"/>
  <c r="Q72" i="1"/>
  <c r="S73" i="1"/>
  <c r="S74" i="1"/>
  <c r="Q77" i="1"/>
  <c r="P78" i="1"/>
  <c r="R79" i="1"/>
  <c r="Q80" i="1"/>
  <c r="S81" i="1"/>
  <c r="S82" i="1"/>
  <c r="Q85" i="1"/>
  <c r="P86" i="1"/>
  <c r="R87" i="1"/>
  <c r="Q88" i="1"/>
  <c r="S89" i="1"/>
  <c r="S90" i="1"/>
  <c r="Q93" i="1"/>
  <c r="P94" i="1"/>
  <c r="R95" i="1"/>
  <c r="Q96" i="1"/>
  <c r="S97" i="1"/>
  <c r="S98" i="1"/>
  <c r="S101" i="1"/>
  <c r="S53" i="1"/>
  <c r="S55" i="1"/>
  <c r="S57" i="1"/>
  <c r="S59" i="1"/>
  <c r="Q60" i="1"/>
  <c r="S61" i="1"/>
  <c r="Q62" i="1"/>
  <c r="S63" i="1"/>
  <c r="Q64" i="1"/>
  <c r="S65" i="1"/>
  <c r="Q66" i="1"/>
  <c r="Q68" i="1"/>
  <c r="Q70" i="1"/>
  <c r="S71" i="1"/>
  <c r="S72" i="1"/>
  <c r="R77" i="1"/>
  <c r="Q78" i="1"/>
  <c r="S79" i="1"/>
  <c r="S80" i="1"/>
  <c r="R85" i="1"/>
  <c r="Q86" i="1"/>
  <c r="S87" i="1"/>
  <c r="S88" i="1"/>
  <c r="R93" i="1"/>
  <c r="Q94" i="1"/>
  <c r="S95" i="1"/>
  <c r="S96" i="1"/>
  <c r="S70" i="1"/>
  <c r="S77" i="1"/>
  <c r="S78" i="1"/>
  <c r="S85" i="1"/>
  <c r="S86" i="1"/>
  <c r="S93" i="1"/>
  <c r="S94" i="1"/>
  <c r="Q100" i="1"/>
  <c r="S103" i="1"/>
  <c r="S105" i="1"/>
  <c r="R106" i="1"/>
  <c r="Q107" i="1"/>
  <c r="R114" i="1"/>
  <c r="Q115" i="1"/>
  <c r="R122" i="1"/>
  <c r="Q123" i="1"/>
  <c r="R130" i="1"/>
  <c r="Q131" i="1"/>
  <c r="R138" i="1"/>
  <c r="Q139" i="1"/>
  <c r="R146" i="1"/>
  <c r="Q147" i="1"/>
  <c r="P154" i="1"/>
  <c r="Q154" i="1"/>
  <c r="P156" i="1"/>
  <c r="R156" i="1"/>
  <c r="R102" i="1"/>
  <c r="P103" i="1"/>
  <c r="R104" i="1"/>
  <c r="P105" i="1"/>
  <c r="S106" i="1"/>
  <c r="S107" i="1"/>
  <c r="Q110" i="1"/>
  <c r="P111" i="1"/>
  <c r="R112" i="1"/>
  <c r="Q113" i="1"/>
  <c r="S114" i="1"/>
  <c r="S115" i="1"/>
  <c r="Q118" i="1"/>
  <c r="P119" i="1"/>
  <c r="R120" i="1"/>
  <c r="Q121" i="1"/>
  <c r="S122" i="1"/>
  <c r="S123" i="1"/>
  <c r="Q126" i="1"/>
  <c r="P127" i="1"/>
  <c r="R128" i="1"/>
  <c r="Q129" i="1"/>
  <c r="S130" i="1"/>
  <c r="S131" i="1"/>
  <c r="Q134" i="1"/>
  <c r="P135" i="1"/>
  <c r="R136" i="1"/>
  <c r="Q137" i="1"/>
  <c r="S138" i="1"/>
  <c r="S139" i="1"/>
  <c r="Q142" i="1"/>
  <c r="P143" i="1"/>
  <c r="R144" i="1"/>
  <c r="Q145" i="1"/>
  <c r="S146" i="1"/>
  <c r="S147" i="1"/>
  <c r="Q150" i="1"/>
  <c r="P151" i="1"/>
  <c r="R152" i="1"/>
  <c r="R154" i="1"/>
  <c r="Q156" i="1"/>
  <c r="R110" i="1"/>
  <c r="Q111" i="1"/>
  <c r="R118" i="1"/>
  <c r="Q119" i="1"/>
  <c r="R126" i="1"/>
  <c r="Q127" i="1"/>
  <c r="R134" i="1"/>
  <c r="Q135" i="1"/>
  <c r="R142" i="1"/>
  <c r="Q143" i="1"/>
  <c r="R150" i="1"/>
  <c r="Q151" i="1"/>
  <c r="S154" i="1"/>
  <c r="R155" i="1"/>
  <c r="P155" i="1"/>
  <c r="P158" i="1"/>
  <c r="Q158" i="1"/>
  <c r="S158" i="1"/>
  <c r="R159" i="1"/>
  <c r="Q159" i="1"/>
  <c r="P159" i="1"/>
  <c r="S159" i="1"/>
  <c r="S110" i="1"/>
  <c r="S111" i="1"/>
  <c r="Q114" i="1"/>
  <c r="P115" i="1"/>
  <c r="Q117" i="1"/>
  <c r="S118" i="1"/>
  <c r="S119" i="1"/>
  <c r="Q122" i="1"/>
  <c r="P123" i="1"/>
  <c r="Q125" i="1"/>
  <c r="S126" i="1"/>
  <c r="S127" i="1"/>
  <c r="Q130" i="1"/>
  <c r="P131" i="1"/>
  <c r="Q133" i="1"/>
  <c r="S134" i="1"/>
  <c r="S135" i="1"/>
  <c r="Q138" i="1"/>
  <c r="P139" i="1"/>
  <c r="Q141" i="1"/>
  <c r="S142" i="1"/>
  <c r="S143" i="1"/>
  <c r="Q146" i="1"/>
  <c r="P147" i="1"/>
  <c r="Q149" i="1"/>
  <c r="S150" i="1"/>
  <c r="S151" i="1"/>
  <c r="Q155" i="1"/>
  <c r="R158" i="1"/>
  <c r="Q157" i="1"/>
  <c r="Q162" i="1"/>
  <c r="P163" i="1"/>
  <c r="R164" i="1"/>
  <c r="Q165" i="1"/>
  <c r="S166" i="1"/>
  <c r="S167" i="1"/>
  <c r="Q170" i="1"/>
  <c r="P171" i="1"/>
  <c r="R172" i="1"/>
  <c r="Q173" i="1"/>
  <c r="S174" i="1"/>
  <c r="S175" i="1"/>
  <c r="Q178" i="1"/>
  <c r="P179" i="1"/>
  <c r="R180" i="1"/>
  <c r="Q181" i="1"/>
  <c r="S182" i="1"/>
  <c r="S183" i="1"/>
  <c r="Q186" i="1"/>
  <c r="P187" i="1"/>
  <c r="R188" i="1"/>
  <c r="Q189" i="1"/>
  <c r="S190" i="1"/>
  <c r="S191" i="1"/>
  <c r="Q194" i="1"/>
  <c r="P195" i="1"/>
  <c r="R197" i="1"/>
  <c r="Q197" i="1"/>
  <c r="P242" i="1"/>
  <c r="S242" i="1"/>
  <c r="R242" i="1"/>
  <c r="Q242" i="1"/>
  <c r="R251" i="1"/>
  <c r="S251" i="1"/>
  <c r="Q251" i="1"/>
  <c r="P251" i="1"/>
  <c r="Q163" i="1"/>
  <c r="R170" i="1"/>
  <c r="Q171" i="1"/>
  <c r="R178" i="1"/>
  <c r="Q179" i="1"/>
  <c r="R186" i="1"/>
  <c r="Q187" i="1"/>
  <c r="R194" i="1"/>
  <c r="Q195" i="1"/>
  <c r="P250" i="1"/>
  <c r="S250" i="1"/>
  <c r="R250" i="1"/>
  <c r="Q250" i="1"/>
  <c r="S162" i="1"/>
  <c r="S163" i="1"/>
  <c r="Q166" i="1"/>
  <c r="P167" i="1"/>
  <c r="S170" i="1"/>
  <c r="S171" i="1"/>
  <c r="Q174" i="1"/>
  <c r="P175" i="1"/>
  <c r="S178" i="1"/>
  <c r="S179" i="1"/>
  <c r="Q182" i="1"/>
  <c r="P183" i="1"/>
  <c r="S186" i="1"/>
  <c r="S187" i="1"/>
  <c r="Q190" i="1"/>
  <c r="P191" i="1"/>
  <c r="S194" i="1"/>
  <c r="S195" i="1"/>
  <c r="R235" i="1"/>
  <c r="S235" i="1"/>
  <c r="Q235" i="1"/>
  <c r="P235" i="1"/>
  <c r="R166" i="1"/>
  <c r="Q167" i="1"/>
  <c r="R174" i="1"/>
  <c r="Q175" i="1"/>
  <c r="R182" i="1"/>
  <c r="Q183" i="1"/>
  <c r="R190" i="1"/>
  <c r="Q191" i="1"/>
  <c r="R199" i="1"/>
  <c r="Q199" i="1"/>
  <c r="P234" i="1"/>
  <c r="S234" i="1"/>
  <c r="R234" i="1"/>
  <c r="Q234" i="1"/>
  <c r="R243" i="1"/>
  <c r="S243" i="1"/>
  <c r="Q243" i="1"/>
  <c r="P243" i="1"/>
  <c r="R275" i="1"/>
  <c r="Q275" i="1"/>
  <c r="R301" i="1"/>
  <c r="P301" i="1"/>
  <c r="S301" i="1"/>
  <c r="Q301" i="1"/>
  <c r="S196" i="1"/>
  <c r="S198" i="1"/>
  <c r="S200" i="1"/>
  <c r="Q201" i="1"/>
  <c r="S202" i="1"/>
  <c r="Q203" i="1"/>
  <c r="S204" i="1"/>
  <c r="Q205" i="1"/>
  <c r="S206" i="1"/>
  <c r="Q207" i="1"/>
  <c r="S208" i="1"/>
  <c r="Q209" i="1"/>
  <c r="S210" i="1"/>
  <c r="Q211" i="1"/>
  <c r="S212" i="1"/>
  <c r="Q213" i="1"/>
  <c r="S214" i="1"/>
  <c r="Q215" i="1"/>
  <c r="S216" i="1"/>
  <c r="Q217" i="1"/>
  <c r="S218" i="1"/>
  <c r="Q219" i="1"/>
  <c r="S220" i="1"/>
  <c r="Q221" i="1"/>
  <c r="S222" i="1"/>
  <c r="Q223" i="1"/>
  <c r="Q225" i="1"/>
  <c r="Q227" i="1"/>
  <c r="Q229" i="1"/>
  <c r="S230" i="1"/>
  <c r="S231" i="1"/>
  <c r="R236" i="1"/>
  <c r="Q237" i="1"/>
  <c r="S238" i="1"/>
  <c r="S239" i="1"/>
  <c r="R244" i="1"/>
  <c r="Q245" i="1"/>
  <c r="S246" i="1"/>
  <c r="S247" i="1"/>
  <c r="Q253" i="1"/>
  <c r="S254" i="1"/>
  <c r="S255" i="1"/>
  <c r="Q258" i="1"/>
  <c r="P259" i="1"/>
  <c r="Q261" i="1"/>
  <c r="S262" i="1"/>
  <c r="S263" i="1"/>
  <c r="Q266" i="1"/>
  <c r="P267" i="1"/>
  <c r="S270" i="1"/>
  <c r="S271" i="1"/>
  <c r="Q274" i="1"/>
  <c r="P275" i="1"/>
  <c r="R305" i="1"/>
  <c r="Q305" i="1"/>
  <c r="P305" i="1"/>
  <c r="S305" i="1"/>
  <c r="R309" i="1"/>
  <c r="Q309" i="1"/>
  <c r="P309" i="1"/>
  <c r="S309" i="1"/>
  <c r="R327" i="1"/>
  <c r="Q327" i="1"/>
  <c r="S327" i="1"/>
  <c r="P327" i="1"/>
  <c r="R201" i="1"/>
  <c r="R203" i="1"/>
  <c r="R205" i="1"/>
  <c r="R207" i="1"/>
  <c r="R209" i="1"/>
  <c r="R211" i="1"/>
  <c r="R213" i="1"/>
  <c r="R215" i="1"/>
  <c r="R217" i="1"/>
  <c r="R219" i="1"/>
  <c r="R221" i="1"/>
  <c r="R223" i="1"/>
  <c r="R225" i="1"/>
  <c r="R258" i="1"/>
  <c r="Q259" i="1"/>
  <c r="R266" i="1"/>
  <c r="Q267" i="1"/>
  <c r="R274" i="1"/>
  <c r="S275" i="1"/>
  <c r="R294" i="1"/>
  <c r="S294" i="1"/>
  <c r="Q294" i="1"/>
  <c r="P294" i="1"/>
  <c r="Q230" i="1"/>
  <c r="P231" i="1"/>
  <c r="R232" i="1"/>
  <c r="Q233" i="1"/>
  <c r="Q238" i="1"/>
  <c r="P239" i="1"/>
  <c r="R240" i="1"/>
  <c r="Q241" i="1"/>
  <c r="Q246" i="1"/>
  <c r="P247" i="1"/>
  <c r="R248" i="1"/>
  <c r="Q249" i="1"/>
  <c r="Q254" i="1"/>
  <c r="P255" i="1"/>
  <c r="R256" i="1"/>
  <c r="Q257" i="1"/>
  <c r="S258" i="1"/>
  <c r="S259" i="1"/>
  <c r="Q262" i="1"/>
  <c r="P263" i="1"/>
  <c r="R264" i="1"/>
  <c r="Q265" i="1"/>
  <c r="S266" i="1"/>
  <c r="S267" i="1"/>
  <c r="Q270" i="1"/>
  <c r="P271" i="1"/>
  <c r="R272" i="1"/>
  <c r="Q273" i="1"/>
  <c r="S274" i="1"/>
  <c r="R277" i="1"/>
  <c r="Q277" i="1"/>
  <c r="P293" i="1"/>
  <c r="S293" i="1"/>
  <c r="R293" i="1"/>
  <c r="Q293" i="1"/>
  <c r="R297" i="1"/>
  <c r="P297" i="1"/>
  <c r="S297" i="1"/>
  <c r="Q297" i="1"/>
  <c r="R307" i="1"/>
  <c r="Q307" i="1"/>
  <c r="P307" i="1"/>
  <c r="S307" i="1"/>
  <c r="R313" i="1"/>
  <c r="Q313" i="1"/>
  <c r="P313" i="1"/>
  <c r="S313" i="1"/>
  <c r="S276" i="1"/>
  <c r="S278" i="1"/>
  <c r="Q279" i="1"/>
  <c r="S280" i="1"/>
  <c r="Q281" i="1"/>
  <c r="S282" i="1"/>
  <c r="Q283" i="1"/>
  <c r="S284" i="1"/>
  <c r="Q285" i="1"/>
  <c r="S286" i="1"/>
  <c r="R287" i="1"/>
  <c r="Q288" i="1"/>
  <c r="S289" i="1"/>
  <c r="S290" i="1"/>
  <c r="R295" i="1"/>
  <c r="P298" i="1"/>
  <c r="R298" i="1"/>
  <c r="P302" i="1"/>
  <c r="R302" i="1"/>
  <c r="P318" i="1"/>
  <c r="S318" i="1"/>
  <c r="R318" i="1"/>
  <c r="Q318" i="1"/>
  <c r="R279" i="1"/>
  <c r="R281" i="1"/>
  <c r="R283" i="1"/>
  <c r="R285" i="1"/>
  <c r="S287" i="1"/>
  <c r="S288" i="1"/>
  <c r="S295" i="1"/>
  <c r="Q298" i="1"/>
  <c r="R299" i="1"/>
  <c r="P299" i="1"/>
  <c r="Q302" i="1"/>
  <c r="R303" i="1"/>
  <c r="Q303" i="1"/>
  <c r="P303" i="1"/>
  <c r="R311" i="1"/>
  <c r="Q311" i="1"/>
  <c r="P311" i="1"/>
  <c r="P326" i="1"/>
  <c r="S326" i="1"/>
  <c r="R326" i="1"/>
  <c r="Q326" i="1"/>
  <c r="P296" i="1"/>
  <c r="R296" i="1"/>
  <c r="P300" i="1"/>
  <c r="R300" i="1"/>
  <c r="R319" i="1"/>
  <c r="S319" i="1"/>
  <c r="Q319" i="1"/>
  <c r="P319" i="1"/>
  <c r="R304" i="1"/>
  <c r="R306" i="1"/>
  <c r="R308" i="1"/>
  <c r="R320" i="1"/>
  <c r="Q321" i="1"/>
  <c r="R329" i="1"/>
  <c r="Q329" i="1"/>
  <c r="P329" i="1"/>
  <c r="P331" i="1"/>
  <c r="S331" i="1"/>
  <c r="R331" i="1"/>
  <c r="Q331" i="1"/>
  <c r="R340" i="1"/>
  <c r="S340" i="1"/>
  <c r="Q340" i="1"/>
  <c r="P340" i="1"/>
  <c r="P347" i="1"/>
  <c r="S347" i="1"/>
  <c r="R347" i="1"/>
  <c r="Q347" i="1"/>
  <c r="P355" i="1"/>
  <c r="S355" i="1"/>
  <c r="R355" i="1"/>
  <c r="Q355" i="1"/>
  <c r="S304" i="1"/>
  <c r="Q316" i="1"/>
  <c r="P317" i="1"/>
  <c r="S320" i="1"/>
  <c r="S321" i="1"/>
  <c r="Q324" i="1"/>
  <c r="P325" i="1"/>
  <c r="S329" i="1"/>
  <c r="R316" i="1"/>
  <c r="Q317" i="1"/>
  <c r="R324" i="1"/>
  <c r="Q325" i="1"/>
  <c r="R332" i="1"/>
  <c r="S332" i="1"/>
  <c r="Q332" i="1"/>
  <c r="P332" i="1"/>
  <c r="P339" i="1"/>
  <c r="S339" i="1"/>
  <c r="R339" i="1"/>
  <c r="Q339" i="1"/>
  <c r="R348" i="1"/>
  <c r="S348" i="1"/>
  <c r="Q348" i="1"/>
  <c r="P348" i="1"/>
  <c r="R356" i="1"/>
  <c r="S356" i="1"/>
  <c r="Q356" i="1"/>
  <c r="P356" i="1"/>
  <c r="Q334" i="1"/>
  <c r="Q342" i="1"/>
  <c r="Q350" i="1"/>
  <c r="R357" i="1"/>
  <c r="Q358" i="1"/>
  <c r="S359" i="1"/>
  <c r="S328" i="1"/>
  <c r="S330" i="1"/>
  <c r="S333" i="1"/>
  <c r="S334" i="1"/>
  <c r="Q337" i="1"/>
  <c r="P338" i="1"/>
  <c r="S341" i="1"/>
  <c r="S342" i="1"/>
  <c r="Q345" i="1"/>
  <c r="P346" i="1"/>
  <c r="S349" i="1"/>
  <c r="S350" i="1"/>
  <c r="Q353" i="1"/>
  <c r="P354" i="1"/>
  <c r="S357" i="1"/>
  <c r="S358" i="1"/>
  <c r="R360" i="1"/>
  <c r="Q360" i="1"/>
  <c r="R337" i="1"/>
  <c r="Q338" i="1"/>
  <c r="R345" i="1"/>
  <c r="Q346" i="1"/>
  <c r="R353" i="1"/>
  <c r="Q354" i="1"/>
  <c r="Q359" i="1"/>
  <c r="P360" i="1"/>
  <c r="S361" i="1"/>
  <c r="Q362" i="1"/>
  <c r="S363" i="1"/>
  <c r="Q364" i="1"/>
  <c r="R362" i="1"/>
  <c r="R364" i="1"/>
</calcChain>
</file>

<file path=xl/sharedStrings.xml><?xml version="1.0" encoding="utf-8"?>
<sst xmlns="http://schemas.openxmlformats.org/spreadsheetml/2006/main" count="3945" uniqueCount="193">
  <si>
    <t>Proceso</t>
  </si>
  <si>
    <t>Actividad</t>
  </si>
  <si>
    <t>Otra Actividad</t>
  </si>
  <si>
    <t>Tipo Actividad</t>
  </si>
  <si>
    <t>Cargo Responsable de la actividad</t>
  </si>
  <si>
    <t>Clase de peligro</t>
  </si>
  <si>
    <t>Descripción del peligro</t>
  </si>
  <si>
    <t>Posible Efecto</t>
  </si>
  <si>
    <t xml:space="preserve">Fuente </t>
  </si>
  <si>
    <t xml:space="preserve">Medio </t>
  </si>
  <si>
    <t xml:space="preserve">Individuo </t>
  </si>
  <si>
    <t>Nivel de Deficiencia</t>
  </si>
  <si>
    <t>Nivel de Exposición</t>
  </si>
  <si>
    <t>Nivel de probabilidad Probabilidad</t>
  </si>
  <si>
    <t>Nivel de Consecuencia</t>
  </si>
  <si>
    <t>Valor de Consecuencia</t>
  </si>
  <si>
    <t>Valor del Nivel de Riesgo</t>
  </si>
  <si>
    <t>Interpretación Nivel del Riesgo</t>
  </si>
  <si>
    <t>Aceptabilidad de Riesgo</t>
  </si>
  <si>
    <t>Eliminación</t>
  </si>
  <si>
    <t>Sustitución</t>
  </si>
  <si>
    <t>Control Ingeniería</t>
  </si>
  <si>
    <t>Señalización</t>
  </si>
  <si>
    <t>Control Admitivo</t>
  </si>
  <si>
    <t>EPP</t>
  </si>
  <si>
    <t>Motivo de Cambio</t>
  </si>
  <si>
    <t>GESTIÓN_TÉCNICA</t>
  </si>
  <si>
    <t>Construccion_Desmonte_Instalaciones_Temporales</t>
  </si>
  <si>
    <t>Montaje de Instalaciones Temporales</t>
  </si>
  <si>
    <t>No Rutinaria</t>
  </si>
  <si>
    <t xml:space="preserve">FISICO </t>
  </si>
  <si>
    <t>Estrés_Termico</t>
  </si>
  <si>
    <t>Lesiones o enfermedades con incapacidad laboral temportal  (ITL)</t>
  </si>
  <si>
    <t xml:space="preserve">Se han definido condiciones viables de diseño en en instalaciones o lugares de trabajo que minimicen el peligro de Estrés térmico, bajo el marco de los reglamentos técnicos vigentes, pero no se han implementado y estandarizado.
</t>
  </si>
  <si>
    <t xml:space="preserve">Se han definido prácticas de ingenieria complementarias para reducir el peligro de Estrés térmico (ej. Ventilación, aire acondicionado, sistemas de hidratación), pero no se han implementado y estandarizado.
Se han definido prácticas de salud ocupacional para minimizar el efecto de condiciones de Estrés térmico (Ej. Hidratación periódica, pausas, entre otras), pero no se han estandarizado, comunicado o divulgado a los trabajadores.
Se han definido medidas de aseguramiento metrológico para los equipos y dispositivos de medición de Estrés térmico, pero no se han estandarizado, implementado o divulgado.
Se han definido las prácticas de señalización de prevención o información en actividades con Estrés térmico, pero no se han estandarizado, implementado o divulgado a los trabajadores con suficiencia.
</t>
  </si>
  <si>
    <t xml:space="preserve">Se han definido los elementos de protección personal frente a este peligro pero no se han comunicado a los trabajadores.
Se tiene programado la sensibilización y/o formación acerca de este peligro y consecuencias de los mismos pero no se ha realizado.
Se ha identificado la población trabajadora asociada con este peligro con necesidades de actividades de medicina preventiva y del trabajo, pero no se ha intervenido
</t>
  </si>
  <si>
    <t>Iluminacion_(Luz Visible por Exceso o Deficiencia)</t>
  </si>
  <si>
    <t>Lesiones o enfermedades que no requieren incapacidad</t>
  </si>
  <si>
    <t xml:space="preserve">Se han definido condiciones viables de diseño en las instalaciones que minimicen el peligro de iluminación, bajo el marco de los reglamentos técnicos vigentes, pero no se han implementado y estandarizado.
</t>
  </si>
  <si>
    <t xml:space="preserve">Se han definido prácticas de ingenieria complementarias para reducir el peligro de iluminación  (ej. Reflectores, cambios de luminarias, iluminacion natural), pero no se han implementado y estandarizado.
Se han definido las prácticas de señalización de prevención o información en actividades con peligro de iluminación, pero no se han estandarizado, implementado o divulgado a los trabajadores con suficiencia.
Se han definido medidas de aseguramiento metrológico para los equipos y dispositivos de medición de iluminación, pero no se han estandarizado, implementado o divulgado.
</t>
  </si>
  <si>
    <t xml:space="preserve">Se tiene programado la sensibilización y/o formación acerca de este peligro y consecuencias de los mismos pero no se ha realizado.
Se ha identificado la población trabajadora asociada con este peligro con necesidades de actividades de medicina preventiva y del trabajo, pero no se ha intervenido
</t>
  </si>
  <si>
    <t>Radiaciones No Ionizantes (Laser, Ultravioleta, Infraroja)</t>
  </si>
  <si>
    <t xml:space="preserve">Se han implementado prácticas de ingenieria complementarias para reducir el peligro de raciaciones no ionizantes (ej. Mamparas, vidrios con pelicula protectora, techos o sombrillas protectoras),  se han estandarizado, incluyendo las actividades de inspeccion y mantenimiento periódicos, las cuales  estan estandarizadas y divulgadas  que aseguren la no existencia de condiciones subestandar.
Se han implementado las prácticas de señalización de prevención,  o información en actividades con peligro radiaciones no ionizantes, se han estandarizado y divulgado a los trabajadores con suficiencia, incluyendo actividades de inspeccion periódica que aseguren la no existencia de condiciones subestandar 
</t>
  </si>
  <si>
    <t xml:space="preserve">Se han implementado los elementos de protección personal frente a este peligro y se han comunicado a los trabajadores, (No se presentan situaciones de falta del EPP o no uso o mala conservacion del existente derivado de inspecciones, observaciones o auditorias realizadas).
Se tiene programado la sensibilización y/o formación acerca de este peligro y consecuencias de los mismos y se evidencia su realización.(No se evidencia situaciones de falta de eficacia de la formacion recibida como resultado de auditorias o inspecciones u observaciones realizadas)
Se ha identificado la población trabajadora asociada con este peligro con necesidades de actividades de medicina preventiva y del trabajo, y se definio un programa de vigilancia epidemiológica apropiado.
</t>
  </si>
  <si>
    <t>Ruido_(Impacto Intermitente y Continuo)</t>
  </si>
  <si>
    <t>Lesiones o enfermedades graves irreparables (Incapacidad permanente parcial o invalidez )</t>
  </si>
  <si>
    <t xml:space="preserve">Se han implementado condiciones viables de diseño en equipos, vehiculos y/o herramientas que minimicen el peligro de ruido, se han estandarizado y comunicado a los trabajadores asociados, incluyendo las actividades de inspeccion y mantenimiento periódicos, las cuales  estan estandarizadas y divulgadas  que aseguren la no existencia de condiciones subestandar.
</t>
  </si>
  <si>
    <t xml:space="preserve">Se han implementado prácticas de ingenieria complementarias para reducir el peligro de ruido  (ej. Aislamientos, cabinas), se han estandarizado, incluyendo las actividades de mantenimiento e inspeccion que aseguren la no existencia de condiciones subestandar.
Se han implementado las prácticas de señalización de prevención,  o información en actividades con peligro de ruido, se han estandarizado y divulgado a los trabajadores con suficiencia, incluyendo actividades de inspeccion periódica que aseguren la no existencia de condiciones subestandar 
Se han implementado medidas de aseguramiento metrológico para los equipos y dispositivos de medición de ruido, se han estandarizado, implementado y divulgado,(No se evidencia situaciones de falta de calibracion o disponibilidad de los certificados como resultado de auditorias o inspecciones realizadas)
</t>
  </si>
  <si>
    <t xml:space="preserve">Se han implementado los elementos de protección personal frente a este peligro, se han implementado y se han comunicado a los trabajadores,  (No se presentan situaciones de falta del EPP o no uso o mala conservacion del existente derivado de inspecciones, observaciones o auditorias realizadas).
Se tiene programado la sensibilización y/o formación acerca de este peligro y consecuencias de los mismos y se evidencia su realización.(No se evidencia situaciones de falta de eficacia de la formacion recibida como resultado de auditorias o inspecciones u observaciones realizadas).
Se ha identificado la población trabajadora asociada con este peligro con necesidades de actividades de medicina preventiva y del trabajo, y se definio un programa de vigilancia epidemiológica apropiado.
</t>
  </si>
  <si>
    <t>BIOMECANICOS</t>
  </si>
  <si>
    <t>Postura Inadecuada (Forzada, Mantenida, Antigravitacional, Prolongada)</t>
  </si>
  <si>
    <t xml:space="preserve">Las características ergonómicas del puesto del trabajo exigen la adopción de posturas inadecuadas durante menos del 50% de la jornada laboral  de forma continua o con la sumatoria de varios intervalos de tiempo. 
</t>
  </si>
  <si>
    <t xml:space="preserve">Se ha identificado la población trabajadora expuesta a  posturas de trabajo inadecuadas y se cuenta con un Sistema de Vigilancia epidemiológico, pero no se ha incluido a toda la población expuesta.
Se cuenta con un programa de Pausas activas, está divulgado a todos los niveles de la compañia, no se generan espacios de tiempo para su ejecución ni se realiza seguimiento a la realización de las mismas.
Existen estándares de manipulación segura para para la adopción de posturas adecuadas durante esta actividad, se han divulgado a todos los trabajadores expuestos, pero no se realiza seguimiento a la implementación de los mismos.
Se ha ejecutado el plan de inspecciones ergonómicas para la adecuación  y mejora de puestos de trabajo, pero no se realiza seguimiento al plan de acción generado. 
</t>
  </si>
  <si>
    <t xml:space="preserve">Se han realizado charlas de sensibilización y/o formación sobre este peligro y sus consecuencias, pero no se ha dado cobertura a todos los trabajadores expuestos. 
Se han determinado criterios de aptitud médica para los trabajadores expuestos a la adopción de posturas inadecuadas, pero no se tienen en cuenta en su totalidad para la contratación del personal que desarrolla esta actividad. </t>
  </si>
  <si>
    <t>Manipulacion Manual de Cargas</t>
  </si>
  <si>
    <t xml:space="preserve">Se ha identificado el peso de cada uno de los materiales y herramientas de trabajo utilizadas en la actividad y por lo menos uno de estos elementos manipulados manualmente por el trabajador tiene un peso superior a 12,5 Kg.
 </t>
  </si>
  <si>
    <t xml:space="preserve">
Se ha identificado la población trabajadora expuesta a la manipulación manual de cargas y se cuenta con un Sistema de Vigilancia epidemiológico, pero no se ha incluido a toda la población expuesta. 
Existen estándares de manipulación segura para las cargas manipuladas en la actividad, se han divulgado a todos los trabajadores expuestos, pero no se realiza seguimiento a la implementación de los mismos.
Se cuenta con  ayudas ergonómicas mecánicas y/o no mecánicas para la manipulación de cargas que lo ameritan pero no se usan en esta actividad. 
Se cuenta con un programa de Pausas activas, está divulgado a todos los niveles de la compañia, no se generan espacios de tiempo para su ejecución ni se realiza seguimiento a la realización de las mismas.
</t>
  </si>
  <si>
    <t>Se han realizado charlas de sensibilización y/o formación sobre este peligro y sus consecuencias, pero no se ha dado cobertura a todos los trabajadores expuestos. 
Se han determinado criterios de aptitud médica para los trabajadores expuestos a manipulación de cargas y no se tienen en cuenta en su totalidad para la contratación del personal que desarrolla esta actividad</t>
  </si>
  <si>
    <t>BIOLOGICOS</t>
  </si>
  <si>
    <t>Mordeduras, Picaduras</t>
  </si>
  <si>
    <t xml:space="preserve">Se tiene conocimiento de las áreas y condiciones en los sitos de trabajo que determinan una alta probabilidad de la presencia de animales generadores de picaduras y mordeduras pero no se encuentran identificadas en su totalidad para fácil reconocimiento por parte de los trabajadores.
</t>
  </si>
  <si>
    <t xml:space="preserve">Se implementaron medidas de aislamiento en el lugar de trabajo, las cuales se encuentran en buen estado, pero no existe un plan de mantenimiento de las mismas.
Se han implementado prácticas de control de plagas de forma aislada, ya que no se cuenta con un plan de control de plagas con su respectivo seguimiento. 
Se tienen definidas prácticas preventivas para tener en cuenta al acceder a sitios con presencia de animales generadores de picaduras y/o mordeduras pero han sido divulgadas parcialmente a los trabajadores expuestos. 
</t>
  </si>
  <si>
    <t>En la matriz de EPP están contemplados los elementos de protección personal requeridos para la exposición a este peligro, existe evidencia de la entrega pero no se realiza seguimiento al adecuado uso por parte del personal expuesto. 
Se han realizado parcialmente las actividades de sensibilización y/o formación acerca de este peligro y consecuencias de los mismos</t>
  </si>
  <si>
    <t>Virus, Bacterias, Parasitos, Hongos</t>
  </si>
  <si>
    <t xml:space="preserve">Se tienen identificadas las actividades y condiciones que pueden ser propensas a generar alteraciones en la salud a causa de este peligro, pero se ejecutan bajo estándares en saneamiento, calidad e inocuidad parcialmente en los sitos de trabajo
</t>
  </si>
  <si>
    <t xml:space="preserve">Están definidas las buenas prácticas de saneamiento, calidad e inocuidad del manejo del agua de consumo, preparación de alimentos y disposición de residuos y aguas residuales en el sitio de trabajo o del proveedor, se han divulgado a los expuestos pero no hay evidencia de su cumplimiento.
Están definidas las prácticas adecuadas de bioseguridad para el personal de aseo y de salud, se han divulgado, pero no hay evidencia de su cumplimiento
Están definidas las necesidades de condiciones locativas y sanitarias para el almacenamiento, suministro y consumo de agua y alimentos pero no hay evidencia de un plan de mantenimiento y seguimiento a las mismas
</t>
  </si>
  <si>
    <t>Se han determinado criterios de aptitud médica para los trabajadores expuestos a la adopción de posturas inadecuadas, pero no se tienen en cuenta en su totalidad para la contratación del personal que desarrolla esta actividad. 
Se dispone del certificado de manipulación de alimentos expedido por la autoridad competente de la totalidad de los trabajadores que realizan la actividad.
Se tienen determinados los elementos de protección personal frente a todas las actividades expuestas a este peligro y se soporta su entrega pero no hay evidencia al seguimiento de su adecuado uso
Se tiene programado la sensibilización y/o formación acerca de este peligro para los trabajadores en las actividades expuestas y las consecuencias de los mismos, se ha divulgado pero  en forma parcial a los expuestos.</t>
  </si>
  <si>
    <t>CONDICIONES_DE_SEGURIDAD</t>
  </si>
  <si>
    <t>Electrico_Contacto_con_media_baja_tension</t>
  </si>
  <si>
    <t xml:space="preserve">No se han considerado condiciones viables de diseño en equipos y/o herramientas de trabajo que minimicen el peligro de contacto eléctrico con media - baja tensión, bajo el marco de los reglamentos técnicos vigentes.
</t>
  </si>
  <si>
    <t xml:space="preserve">No se han definido practicas estandarizadas de prevención en actividades de operación y mantenimiento con media - baja tensión electrica (Ej. Listas de chequeo antes,durante y despues, permisos de trabajo, sistemas de bloqueo)
No se han definido las prácticas de señalización de prevención, prohibición o información en actividades de operación o mantenimiento con media - baja  tensión eléctrica.
No se han definido medidas de aseguramiento metrológico para los equipos y dispositivos de medición de corrientes y voltajes.
No se dispone de la Certificacion de los Equipos y Accesorios para Trabajo electrico bajo los lineamientos RETIE vigentes.
</t>
  </si>
  <si>
    <t>No se Tiene el Certificado CONTE o no se encuentra vigente.
No estan determinadas las necesidades competencias técnicas (educación, formación o experiencia) para realizar trabajos de mantenimiento electrico con media - baja tensión.
No están determinados los elementos de protección personal requeridos para trabajos con este peligro.
No se tiene programado la sensibilización y/o formación acerca de este peligro y consecuencias de los mismos.
Independiente de contar con controles en la fuente, medio o persona, frente al peligro de contacto con media - baja tensión, se ha presentado mas de un caso de accidente  severo por causa de este peligro.</t>
  </si>
  <si>
    <t xml:space="preserve">Locativo_Caida _de_objetos_y_materiales </t>
  </si>
  <si>
    <t xml:space="preserve">Se han implementado prácticas de ingenieria complementarias para promover condiciones que eviten la caida de objetos y materiales (ej.Barandas, topes de protección, mallas protectoras, capacidad y estabilidad de estanterias seguras, entre otros),  se han estandarizado, incluyendo las actividades de verificación locativa periódica, que aseguren la no existencia de condiciones subestandar.
Se han implementado prácticas preventivas para promover condiciones que eviten la caida de objetos o materiales en los lugares de trabajo (Ej. Sujetar cargas, mover cargas, orden en el manejo de materiales en superficies altas o estanterias, entre otras), se han estandarizado, comunicado y divulgado a los trabajadores,  incluyendo las actividades de mantenimiento e inspeccion periódica, las cuales  estan estandarizadas y divulgadas  que aseguren la no existencia de condiciones subestandar.
Se han implementado las prácticas de señalización de prevención, prohibición o información en lugares de trabajo frente a condiciones de caidas de objetos y materiales, se han estandarizado y divulgado a los trabajadores con suficiencia,  incluyendo actividades de inspeccion periódica que aseguren la no existencia de condiciones subestandar 
</t>
  </si>
  <si>
    <t>Se han implementado los elementos de protección personal y dotacion requeridos para   protegerse de la caida de objetos y materiales, y se han comunicado a los trabajadores, (No se presentan situaciones de falta del EPP o no uso o mala conservacion del existente derivado de inspecciones, observaciones o auditorias realizadas).
Se tiene programado la sensibilización y/o formación acerca de este peligro al personal asociado y consecuencias de los mismos y se evidencia su realización.(No se evidencia situaciones de falta de eficacia de la formacion recibida como resultado de auditorias o inspecciones u observaciones realizadas).</t>
  </si>
  <si>
    <t>Locativo_Caidas a_nivel_diferente_nivel</t>
  </si>
  <si>
    <t>Se han definido las condiciones de diseño en pisos, vias, escaleras, vehículos,  para minimizar la caida de personas a nivel o diferente nivel, en función de las actividades desarrolladas en el lugar de trabajo, pero no se han implementado y estandarizado.</t>
  </si>
  <si>
    <t>Se han definido prácticas de ingenieria complementarias para promover condiciones que eviten la caida a nivel o diferente nivel (ej.Pasamanos, manilas perimetrales, escalas, adecuacion de superficies con mayor fricción, iluminacion de soporte, entre otros), pero no se han implementado y estandarizado.
Se han definido prácticas preventivas para promover condiciones que eviten la caida al mismo o diferente nivel (Ej. Orden y aseo, desplazamientos y accesos seguros), pero no se han estandarizado, comunicado o divulgado a los trabajadores.
Se han definido las prácticas de señalización de prevención, prohibición o información en lugares de trabajo frente a condiciones de caidas condiciones caida al mismo o diferente nivel, pero no se han estandarizado, implementado o divulgado a los trabajadores con suficiencia.</t>
  </si>
  <si>
    <t>Se han definido los elementos de protección personal y/o dotación requeridos para protegerse de la caida al mismo o diferente nivel, pero no se han comunicado a los trabajadores.
Se tiene programado la sensibilización y/o formación acerca de este peligro y consecuencias de los mismos pero no se ha realizado.</t>
  </si>
  <si>
    <t xml:space="preserve">Mecánico_Proyección_de_particulas </t>
  </si>
  <si>
    <t>Se  han definido condiciones de diseño de equipos y accesorios que sean aptos para las condiciones de trabajo con superficies  (superficies metalicas, madera, pavimentos, concretos), incluyendo el mantenimiento de los mismos, que minimicen el peligro de proyección de particulas, pero no se han implementado y estandarizado.</t>
  </si>
  <si>
    <t>Se han definido prácticas de ingenieria complementarias para controlar la proyección de particulas (ej. Mamparas de protección, visores acrílicos en el esmeril, Guardas, entre otros), pero no se han implementado y estandarizado.
Se han definido prácticas preventivas con equipos de trabajo en superficies que controlen la proyección de particulas  (Ej. Estandar de trabajo con esmeril, estandar de trabajo con pulidoras), pero no se han estandarizado, comunicado o divulgado a los trabajadores.
Se han definido las prácticas de señalización de prevención, prohibición o información en lugares de trabajo con peligros de proyección de particulas, pero no se han estandarizado, implementado o divulgado a los trabajadores con suficiencia.</t>
  </si>
  <si>
    <t xml:space="preserve">
Se han implementado las necesidades de formacion para realizar trabajos con superficies, se han documentado y comunicado, pero aun mas del 50% no cumple.
Están determinados los elementos de protección personal y dotación requeridos para protegerse de la proyección  de partículas, pero no se han comunicado a los trabajadores
Se tiene programado la sensibilización y/o formación acerca de este peligro al personal asociado y consecuencias de los mismos pero no se ha realizado.
</t>
  </si>
  <si>
    <t xml:space="preserve">Mecánico_Atrapado_por </t>
  </si>
  <si>
    <t>Se  han considerado condiciones de diseño mecánico de equipos y accesorios que sean aptos para las condiciones de trabajo , incluyendo el mantenimiento de los mismos, que minimicen el peligro de atrapamiento, pero no se han implementado y estandarizado.</t>
  </si>
  <si>
    <t>Se han definido prácticas de ingenieria complementarias para controlar situaciones de atrapamiento (ej. Partes móviles con protección,  sensores de bloqueo, entre otros), pero no se han implementado y estandarizado.
Se han definido prácticas preventivas de trabajo con equipos con peligro de atrapamiento (Ej. Estandar de trabajo , distancia  recomendada de trabajo,  elementos prohibidos de uso personal durante este trabajo, herramientas auxiliares, verificaciones preoperacionales), pero no se han estandarizado, comunicado o divulgado a los trabajadores.
Se han definido las prácticas de señalización de prevención, prohibición o información en lugares de trabajo con peligros de atrapamiento, pero no se han estandarizado, implementado o divulgado a los trabajadores con suficiencia.</t>
  </si>
  <si>
    <t>Se han implementado las necesidades de formacion para realizar trabajos con peligro de atrapamiento, se han documentado y comunicado, pero aun mas del 50% no cumple.
Están determinados los elementos de protección personal y dotación requeridos para evitar atrapamiento o lesiones, pero no se han comunicado a los trabajadores.
Se tiene programado la sensibilización y/o formación acerca de este peligro al personal asociado y consecuencias de los mismos pero no se ha realizado</t>
  </si>
  <si>
    <t xml:space="preserve">Mecánico_Contacto_con_superficies_cortopunzantes  </t>
  </si>
  <si>
    <t xml:space="preserve">Se  han considerado condiciones de diseño mecánico de equipos , herramientas o superficies de trabajo, incluyendo el mantenimiento de los mismos, que sean aptos para minimizar el peligro de corte con suferficies cortantes, pero no se han implementado y estandarizado.
</t>
  </si>
  <si>
    <t>Se han definido prácticas de ingenieria complementarias para controlar situaciones de contacto con superficies cortantes (ej. Partes móviles con protección,  sensores de bloqueo, protección de bordes cortantes,fundas,  entre otros), pero no se han implementado y estandarizado.
Se han definido prácticas preventivas de trabajo con equipos con peligro corte por contacto con superficies cortantes (Ej. Estandar de trabajo seguro , herramientas auxiliares, verificaciones preoperacionales), pero no se han estandarizado, comunicado o divulgado a los trabajadores.
Se han definido las prácticas de señalización de prevención, prohibición o información en lugares de trabajo con peligros de corte con superficies cortantes, pero no se han estandarizado, implementado o divulgado a los trabajadores con suficiencia.</t>
  </si>
  <si>
    <t>Se han implementado las necesidades de formacion para realizar trabajos con equipos o herramientas con este peligro, se han documentado y comunicado, pero aun mas del 50% no cumple.
Están determinados  los elementos de protección personal y dotación requeridos para evitar cortes o lesiones, pero no se han comunicado a los trabajadores (Guantes, Fundas).
Se tiene programado la sensibilización y/o formación acerca de este peligro al personal asociado y consecuencias de los mismos pero no se ha realizado.</t>
  </si>
  <si>
    <t>Mecánico_golpeado_contra_Golpeado_por</t>
  </si>
  <si>
    <t>Se han implementado condiciones de diseño de infraestructura locativa asociada con techos,  escalas, inmobiliario de oficina y bodegas, considerando los reglamentos técnicos vigentes (Techos o elemenos en vias de transito peatonal por encima de 1,80mts), las cuales se han estandarizado y comunicado a los trabajadores asociados,  incluyendo las actividades de inspeccion periódica, las cuales  estan estandarizadas y divulgadas  que aseguren la no existencia de condiciones subestandar.</t>
  </si>
  <si>
    <t xml:space="preserve">Se han implementado  prácticas de ingenieria complementarias para controlar situaciones de golpearse contra (ej. Superficies amortiguadoras, barreras,  manijas), las cuales  se han estandarizado, incluyendo las actividades de verificación locativa periódica, que aseguren la no existencia de condiciones subestandar.
Se han implementado  prácticas preventivas para evitar golpearse contra (Ej. Fichas de Conocimiento Basico), las cuales se han estandarizado, comunicado y divulgado a los trabajadores,  incluyendo las actividades de mantenimiento e inspeccion periódica, las cuales  estan estandarizadas y divulgadas  que aseguren la no existencia de condiciones subestandar.
Se han implementado  las prácticas de señalización de prevención, prohibición o información en lugares de trabajo, infraestructura o equipos con peligros de golpearse contra ellos, las cuales se han estandarizado y divulgado a los trabajadores con suficiencia, incluyendo actividades de inspeccion periódica que aseguren la no existencia de condiciones subestandar </t>
  </si>
  <si>
    <t>Están implementados los elementos de protección personal y dotación requeridos para evitar  una lesión por golpearse contra algo, los cuales ya se han comunicado a los trabajadores, (No se presentan situaciones de falta del EPP o no uso o mala conservacion del existente derivado de inspecciones, observaciones o auditorias realizadas).
Se tiene programado la sensibilización y/o formación acerca de este peligro al personal asociado y consecuencias de los mismos y se evidencia su realización.(No se evidencia situaciones de falta de eficacia de la formacion recibida como resultado de auditorias o inspecciones u observaciones realizadas).</t>
  </si>
  <si>
    <t>TAREAS_DE_ALTO_RIESGO</t>
  </si>
  <si>
    <t xml:space="preserve">Energías_peligrosas </t>
  </si>
  <si>
    <t xml:space="preserve">Muerte </t>
  </si>
  <si>
    <t xml:space="preserve">No se han considerado condiciones viables de diseño en equipos y/o herramientas de trabajo que minimicen el peligro de contacto eléctrico con alta tensión, bajo el marco de los reglamentos técnicos vigentes.
</t>
  </si>
  <si>
    <t xml:space="preserve">No se han definido practicas estandarizadas de prevención en actividades de operación y mantenimiento con alta tensión electrica (Ej. Listas de chequeo antes,durante y despues, permisos de trabajo, sistemas de bloqueo)
No se han definido las prácticas de señalización de prevención, prohibición o información en actividades de operación o mantenimiento con alta  tensión eléctrica.
No se han definido medidas de aseguramiento metrológico para los equipos y dispositivos de medición de corrientes y voltajes.
No se dispone de la Certificacion de los Equipos y Accesorios para Trabajo electrico bajo los lineamientos RETIE vigentes.
</t>
  </si>
  <si>
    <t>No se Tiene el Certificado CONTE o no se encuentra vigente.
No estan determinadas las necesidades competencias técnicas (educación, formación o experiencia) para realizar trabajos de mantenimiento electrico con alta tensión.
No están determinados los elementos de protección personal requeridos para trabajos con este peligro.
No se tiene programado la sensibilización y/o formación acerca de este peligro y consecuencias de los mismos.
Independiente de contar con controles en la fuente, medio o persona, frente al peligro de contacto con alta tensión, se ha presentado mas de un caso de accidente por causa de este peligro (con incapacidades).</t>
  </si>
  <si>
    <t xml:space="preserve">En_altura_positiva_ o_negativa </t>
  </si>
  <si>
    <t>Se han implementado  los Controles de Ingenieria (Diseños Seguros dePlataformas, andamios, barandas,  mallas protectoras, lineas de vida,  anclajes,  entre otros) Anclajes, Lineas de Vida) para minimizar la caida de personas a diferente nivel, en función de las actividades  de trabajo en alturas desarrolladas en el lugar de trabajo y, estan estandarizadas y divulgadas, incluyendo las actividades de mantenimiento e inspeccion periódica que aseguren la no existencia de condiciones subestandar.</t>
  </si>
  <si>
    <t xml:space="preserve">Se han implementado prácticas preventivas para promover condiciones que eviten la caida a diferente nivel (Ej. Analisis de trabajo seguro, permisos de trabajo en alturas y/o listas de chequeo), se han estandarizado, comunicado y divulgado a los trabajadores.(No se presentan errores en el diligenciamiento o no se cubre la totalidad de las actividades que requieren  Permisos de Trabajo y/o listas de chequeo y ATS).
Se han implementado  las prácticas de señalización de prevención, prohibición o información len lugares de trabajo con trabajo en alturas, las cuales se han estandarizado y divulgado a los trabajadores con suficiencia, Incluyendo actividades de inspeccion periódica que aseguren la no existencia de condiciones subestandar.
Se han implementado las praticas de mantenimiento periodico para los equipos de Proteccion Contracaidas, se han documentado y divulgado. (No se evidencia situaciones de falta de mantenimiento periodico de los equipos de proteccion contracaidas como resultado de auditorias o inspecciones realizadas)
Se han implementado mecanismos de Identificacion del Personal Certificado para Trabajo en Alturas en Campo.(No se evIdencian situaciones de desviacion en la identificacion del personal)
</t>
  </si>
  <si>
    <t>Se han implementado las necesidades de formacion certificada para realizar trabajos en alturas) para realizar trabajos en alturas, se han documentado y comunicado, y lo cumplen en mas de un 90%.
Se han implementado  las necesidades de aptitud médica para los trabajadores que realizan trabajos en alturas, se han documentado y comunicado, y lo cumplen en mas de un 90%.
Se han implementado los elementos y equipos de protección personal requeridos para trabajos en alturas y,  se han comunicado a los trabajadores.(No se presentan situaciones de falta del EPP o no uso o mala conservacion del existente derivado de inspecciones, observaciones o auditorias realizadas).
Se tiene programado la sensibilización y/o formación acerca de este peligro, controles operacionales y consecuencias de los mismos, y se evidencia su realización (No se evidencia situaciones de falta de eficacia de la formacion recibida como resultado de auditorias o inspecciones u observaciones realizadas)</t>
  </si>
  <si>
    <t>Obras_Preliminares</t>
  </si>
  <si>
    <t>Levantamiento Topografico</t>
  </si>
  <si>
    <t>Contratistra Topógrafia</t>
  </si>
  <si>
    <r>
      <t xml:space="preserve">Se han implementado condiciones viables de diseño en las  instalaciones que minimicen el peligro de iluminación, bajo el marco de los reglamentos técnicos vigentes, se han estandarizado y comunicado a los trabajadores asociados, incluyendo las actividades de inspeccion y mantenimiento periódicos, las cuales  estan estandarizadas y divulgadas  que aseguren la no existencia de condiciones subestandar.
</t>
    </r>
    <r>
      <rPr>
        <b/>
        <sz val="8"/>
        <rFont val="Arial"/>
        <family val="2"/>
      </rPr>
      <t/>
    </r>
  </si>
  <si>
    <t xml:space="preserve">Se han implementado prácticas de ingenieria complementarias para reducir el peligro de iluminación  (ej. Reflectores, cambios de luminarias, iluminacion natural),  se han estandarizado, incluyendo las actividades de mantenimiento locativo y limpieza que aseguren la no existencia de condiciones subestandar.
Se han implementado las prácticas de señalización de prevención,  o información en actividades con peligro de iluminación, se han estandarizado y divulgado a los trabajadores con suficiencia, incluyendo actividades de inspeccion periódica que aseguren la no existencia de condiciones subestandar 
Se han implementado medidas de aseguramiento metrológico para los equipos y dispositivos de medición de iluminación, se han estandarizado, implementado y divulgado (No se evidencia situaciones de falta de calibracion o disponibilidad de los certificados como resultado de auditorias o inspecciones realizadas)
</t>
  </si>
  <si>
    <t xml:space="preserve">Se tiene programado la sensibilización y/o formación acerca de este peligro y consecuencias de los mismos y se evidencia su realización.(No se evidencia situaciones de falta de eficacia de la formacion recibida como resultado de auditorias o inspecciones u observaciones realizadas).
Se ha identificado la población trabajadora asociada con este peligro con necesidades de actividades de medicina preventiva y del trabajo, y se definio un programa de vigilancia epidemiológica apropiado.
</t>
  </si>
  <si>
    <t>Locativo_Condiciones_de_Orden_y _Aseo</t>
  </si>
  <si>
    <t xml:space="preserve">Se han implementado condiciones viables de diseño en instalaciones, especialmente capacidad y distribución de espacios, que minimicen eventos por causa de condiciones de orden y aseo, se han estandarizado y comunicado a los trabajadores asociado,  incluyendo las actividades de inspeccion periódica, las cuales  estan estandarizadas y divulgadas  que aseguren la no existencia de condiciones subestandar.
</t>
  </si>
  <si>
    <t xml:space="preserve">Se han implementado prácticas de ingenieria complementarias para promover condiciones de orden y aseo (ej. Ubicación de estanteria, mesas de trabajo o inmobiliario de oficina apropiado, entre otros),  se han estandarizado,  incluyendo las actividades de verificación locativa periódica, que aseguren la no existencia de condiciones subestandar.
Se han implementado prácticas para promover condiciones de orden y aseo en los lugares de trabajo (Ej. Ubicacion de materiales necesarios, manejo de materiales innecesarios, limpieza de sitios, almacenamiento según su frecuencia de uso, entre otras), se han estandarizado, comunicado y divulgado a los trabajadores, incluyendo las actividades de mantenimiento e inspeccion periódica, las cuales  estan estandarizadas y divulgadas  que aseguren la no existencia de condiciones subestandar.
Se han implementado las prácticas de señalización de prevención, prohibición o información en lugares de trabajo para promover el orden y aseo, se han estandarizado y divulgado a los trabajadores con suficiencia,  incluyendo actividades de inspeccion periódica que aseguren la no existencia de condiciones subestandar 
</t>
  </si>
  <si>
    <t xml:space="preserve">Se tiene programado la sensibilización y/o formación acerca de las practicas de Orden y Aseo en el lugar de trabajo al personal asociado y consecuencias de la falta de este  y se evidencia su realización.(No se evidencia situaciones de falta de eficacia de la formacion recibida como resultado de auditorias o inspecciones u observaciones realizadas).
</t>
  </si>
  <si>
    <t>QUIMICOS</t>
  </si>
  <si>
    <t>Liquidos</t>
  </si>
  <si>
    <t xml:space="preserve">Se han implementado  materiales alternativos o tecnologias que al manipularlos o utilizarlas, minimicen el impacto de la sustancia en el  ambiente de trabajo, se han estandarizado y comunicado a los trabajadores asociado.incluyendo las actividades de mantenimiento e inspeccion periódica que aseguren la no existencia de condiciones subestandar.
</t>
  </si>
  <si>
    <t xml:space="preserve">Se han implementado prácticas de manejo seguro de las sustancias quimicas  en el ambiente de trabajo.  (Ej. Almacenamiento,  manipulación,  trasvase, entre otras), se han estandarizado, comunicado y divulgado a los trabajadores.(No se presentan hallazgos de incumplimiento de las practicas definidas en las actividades de auditoria o nspecciones realizadas)
Se han implementado las prácticas de señalización de prevención o información  por presencia de sustancias quimicas liquidas en el ambiente de trabajo, se han estandarizado y divulgado a los trabajadores con suficiencia, (No se presentan hallazgos de incumplimineto de las practicas de señalizacion en los lugares de trabajo definidas en  en las actividades de auditoria o inspecciones realizadas
Se dispone de todas las hojas de seguridad de la sustancia quimica  cumpliendo el contenido definido en la normatividad vigente, y estan disponibles y accequibles en el lugar de trabajo.(No se presentan hallazgos de incumplimiento como: hojas de seguridad no vigentes, incompletas y en español en actividades de auditoria o inspecciones)
Se han etiquetado los recipientes con la informacion definida sin inconsistencias con la hoja de seguridad.(No se presentan hallazgos de incumplimiento en actividades de auditoria o inspecciones)
Se han definido las condiciones de transporte de mercancias peligrosas de acuerdo a la normatividad vigente. (Rotulacion, Tarjetas de Emergencia, Kits de Contencion de Derrames y atencion de Emergencias),  y se han estandarizado, comunicado o divulgado a los trabajadores.(No se presentan hallazgos de incumplimiento en actividades de auditoria o inspecciones)
</t>
  </si>
  <si>
    <t xml:space="preserve">Se han implementado los elementos de protección personal frente a este peligro en el ambiente de trabajo y se han comunicado a los trabajadores.(No se presentan situaciones de falta del EPP,no uso, mala conservacion, vencimiento del existente derivado de inspecciones, observaciones o auditorias realizadas).
Se tiene programado la sensibilización y/o formación acerca de este peligro y consecuencias de los mismos y se evidencia su realización.(Se evidencia situaciones de falta de eficacia de la formacion recibida como resultado de auditorias o inspecciones u observaciones realizadas)
</t>
  </si>
  <si>
    <t>Material Particulado (Polvos - Fibras)</t>
  </si>
  <si>
    <t xml:space="preserve">Se han implementado  materiales alternativos o tecnologias que al manipularlos o utilizarlas, minimizan la concentración de Material Particulado en el  ambiente de trabajo, se han estandarizado y comunicado a los trabajadores expuestos.
</t>
  </si>
  <si>
    <t xml:space="preserve">
Se han implementado prácticas de ingenieria complementarias para reducir el peligro químico por concentración deMaterial Particulado (ej. Sistemas de extracción, absorción, impregnación),  las cuales se han estandarizado pero no se cuenta con plan de mantenimiento y seguimiento a sus condiciones
Se han implementado prácticas de manejo seguro de los materiales precursores de Material Particulado en el ambiente de trabajo.  (Ej. Almacenamiento,  manipulación,  trasvase, entre otras), se han estandarizado, comunicado y divulgado a los trabajadores.
Se han implementado las prácticas de señalización de prevención o información  por presencia de Material Particulado en el ambiente de trabajo, se han estandarizado y divulgado a todos los trabajadores
</t>
  </si>
  <si>
    <t xml:space="preserve">
Se han definido los elementos de protección personal frente a este peligro en el ambiente de trabajo,  hay evidencia de su entrega a los expuestos pero no se hace seguimiento a su adecuado uso
Se tiene programado la sensibilización y/o formación acerca de este peligro y consecuencias de los mismos y se evidencia su realización parcial a los expuestos
Se han determinado criterios de aptitud médica para los trabajadores expuestos a Material Particulado y se tienen en cuenta en su totalidad para la contratación del personal que desarrolla esta actividad. 
</t>
  </si>
  <si>
    <t>Demolicion de Predios</t>
  </si>
  <si>
    <t>Contrtista Mano de Obra</t>
  </si>
  <si>
    <t>Vibracion_(Cuerpo Entero, Segmentaria)</t>
  </si>
  <si>
    <t xml:space="preserve">Se  han considerado condiciones viables de diseño en instalaciones, equipos y/o herramientas que minimicen el peligro de vibraciones a nivel de cuerpo entero o miembro superior, pero no se han implementado y estandarizado.
</t>
  </si>
  <si>
    <t xml:space="preserve">Se han definido definido prácticas de ingenieria complementarias para reducir el peligro de vibraciones (ej. Sistemas absorbedores en la base de maquinaria, adecuacion de suelos o estructuras), pero no se han implementado y estandarizado.
Se se han definido prácticas de salud ocupacional para minimizar el efecto de condiciones de vibración (Ej. Pausas, ajuste administrativo de jornadas de trabajo, entre otras), pero no se han estandarizado, comunicado o divulgado a los trabajadores.
Se han definido las prácticas de señalización de prevención o información en actividades convibración, pero no se han estandarizado, implementado o divulgado a los trabajadores con suficiencia.
</t>
  </si>
  <si>
    <t xml:space="preserve">Se han definido los elementos de protección personal frente a este peligro pero no se han comunicado a los trabajadores.
Se tiene programado la sensibilización y/o formación acerca de este peligro y consecuencias de los mismos pero no se ha realizado.
Se ha identificado la población trabajadora asociada con este peligro con necesidades de actividades de medicina preventiva y del trabajo, pero no se ha intervenido a nivel de cuerpo entero o miembros superiores
</t>
  </si>
  <si>
    <t>Movimiento Repetitivo</t>
  </si>
  <si>
    <t xml:space="preserve">Fuente: La ejecución de cada tarea de esta actividad exige la realización de movimientos repetitivos durante menos del 50% de la jornada laboral de forma continua o con la sumatoria de varios intervalos de tiempo. 
</t>
  </si>
  <si>
    <t xml:space="preserve">Medio: Se ha identificado la población trabajadora expuesta a movimientos repetitivos y se cuenta con un Sistema de Vigilancia epidemiológico, pero no se ha incluido a toda la población expuesta. 
Se han definido medidas administrativas que permitan la rotación del personal, se aplican durante el desarrollo de esta actividad pero no se da cobertura a la totalidad del personal expuesto. 
Se cuenta con un programa de Pausas activas, está divulgado a todos los niveles de la compañia, no se generan espacios de tiempo para su ejecución ni se realiza seguimiento a la realización de las mismas.
</t>
  </si>
  <si>
    <t xml:space="preserve">Persona:Se han realizado charlas de sensibilización y/o formación sobre este peligro y sus consecuencias, pero no se ha dado cobertura a todos los trabajadores expuestos. 
Se han determinado criterios de aptitud médica para los trabajadores expuestos a movimientos repetitivos, pero no se tienen en cuenta en su totalidad para la contratación del personal que desarrolla esta actividad. 
</t>
  </si>
  <si>
    <t>Excavaciones</t>
  </si>
  <si>
    <t>Excavacion Manual</t>
  </si>
  <si>
    <t>Rutinaria</t>
  </si>
  <si>
    <t>Contratista Mano de Obra</t>
  </si>
  <si>
    <t>Excavacion Mecanica</t>
  </si>
  <si>
    <t>Realizar Movimiento de Tierra</t>
  </si>
  <si>
    <t>Locativo_Caida_de_rocas</t>
  </si>
  <si>
    <t>Se han implementado practicas geológicas y operativas de caracter civil o minero para minimizar la caida de rocas, tanto en las vias, zonas de explotacion de materiales, como en los túneles de las minas, incluyendo las actividades de inspeccion periódica, las cuales  estan estandarizadas y divulgadas  que aseguren la no existencia de condiciones subestandar.</t>
  </si>
  <si>
    <t xml:space="preserve">Se han implementado práctica de de ingenieria complementarias para promover condiciones que eviten la caida de rocas (ej.Barreras protectores, estabilidad de taludes, construccion de cunetas perimetrales, sostenimiento preventivo temporal o permanente en el tunel,  entre otros),  se han estandarizado, incluyendo las actividades de mantenimiento e inspeccion periódica, las cuales  estan estandarizadas y divulgadas  que aseguren la no existencia de condiciones subestandar.
Se han implementado prácticas preventivas para promover condiciones que eviten la caida de rocas (Ej. Desabombre manual o con voladura, desabombe en taludes, mantenimiento de taludes, cunetas perimetrales y estructuras de sostenimiento de tuneles), se han estandarizado, comunicado y divulgado a los trabajadores, incluyendo las actividades de mantenimiento e inspeccion periódica, las cuales  estan estandarizadas y divulgadas  que aseguren la no existencia de condiciones subestandar.
Se han implementado las prácticas de señalización de prevención, prohibición o información en lugares de trabajo frente a condiciones de caidas de rocas, se han estandarizado y divulgado a los trabajadores con suficiencia, incluyendo actividades de inspeccion periódica que aseguren la no existencia de condiciones subestandar 
</t>
  </si>
  <si>
    <t>Se han implementado los elementos de protección personal y dotacion requeridos para protegerse de la caida de rocas, y se han comunicado a los trabajadores, (No se presentan situaciones de falta del EPP o no uso o mala conservacion del existente derivado de inspecciones, observaciones o auditorias realizadas).
Se tiene programado la sensibilización y/o formación acerca de este peligro al personal asociado y consecuencias de los mismos y se evidencia su realización.(No se evidencia situaciones de falta de eficacia de la formacion recibida como resultado de auditorias o inspecciones u observaciones realizadas).</t>
  </si>
  <si>
    <t>Infraestructura</t>
  </si>
  <si>
    <t>Conformacion y Fundida de Pilotes</t>
  </si>
  <si>
    <t>Se han implementado condiciones de diseño de equipos y accesorios que sean aptos para las condiciones de trabajo con superficies  (superficies metalicas, madera, pavimentos, concretos), incluyendo el mantenimiento de los mismos, que minimicen el peligro de proyección de particulas, las cuales se han estandarizado y comunicado a los trabajadores asociados, incluyendo las actividades de mantenimiento e inspeccion periódica, las cuales  estan estandarizadas y divulgadas  que aseguren la no existencia de condiciones subestandar.</t>
  </si>
  <si>
    <t>Se han implementado prácticas de ingenieria complementarias para controlar la proyección de particulas (ej. Mamparas de protección, visores acrílicos en el esmeril, Guardas, entre otros), las cuales  se han estandarizado, incluyendo las actividades de verificación locativa y mecánica periódica, las cuales  estan estandarizadas y divulgadas  que aseguren la no existencia de condiciones subestandar.
Se han implementado prácticas preventivas con equipos de trabajo en superficies que controlen la proyección de particulas  (Ej. Estandar de trabajo con esmeril, estandar de trabajo con pulidoras), las cuales se han estandarizado, comunicado y divulgado a los trabajadores. incluyendo las actividades de mantenimiento e inspeccion periódica, las cuales  estan estandarizadas y divulgadas  que aseguren la no existencia de condiciones subestandar.
Se han implementado las prácticas de señalización de prevención, prohibición o información en lugares de trabajo con peligros de proyección de particulas, las cuales se han estandarizado y divulgado a los trabajadores con suficiencia, incluyendo actividades de inspeccion periódica que aseguren la no existencia de condiciones subestandar.</t>
  </si>
  <si>
    <t>Se han implementado las necesidades de formacion para realizar trabajos con superficies, se han documentado y comunicado, y lo cumplen en mas de un 90%.
Están implementados los elementos de protección personal y dotación requeridos para protegerse de la proyección  de partículas, los cuales ya se han comunicado a los trabajadores.(No se presentan situaciones de falta del EPP o no uso o mala conservacion del existente derivado de inspecciones, observaciones o auditorias realizadas).
Se tiene programado la sensibilización y/o formación acerca de este peligro al personal asociado y consecuencias de los mismos y se evidencia su realización.(No se evidencia situaciones de falta de eficacia de la formacion recibida como resultado de auditorias o inspecciones u observaciones realizadas)</t>
  </si>
  <si>
    <t>Descabece de Pilotes</t>
  </si>
  <si>
    <t xml:space="preserve">Se han implementado condiciones viables de diseño en las  instalaciones que minimicen el peligro de iluminación, bajo el marco de los reglamentos técnicos vigentes, se han estandarizado y comunicado a los trabajadores asociados, incluyendo las actividades de inspeccion y mantenimiento periódicos, las cuales  estan estandarizadas y divulgadas  que aseguren la no existencia de condiciones subestandar.
</t>
  </si>
  <si>
    <t>Afirmado_Base_Subbase</t>
  </si>
  <si>
    <t>Relleno y Compactacion para Estructuras</t>
  </si>
  <si>
    <t>Armado de Hierro</t>
  </si>
  <si>
    <t>Superestructura</t>
  </si>
  <si>
    <t>Instalacion de Formaleta</t>
  </si>
  <si>
    <t>Armado deColumnas</t>
  </si>
  <si>
    <t>Fundida de Columnas</t>
  </si>
  <si>
    <t>Retiro de Formaleta</t>
  </si>
  <si>
    <t>Vigas y Riostras</t>
  </si>
  <si>
    <t xml:space="preserve">Fundida de Placas </t>
  </si>
  <si>
    <t>Mamposteria</t>
  </si>
  <si>
    <t>Estructuras_Drenajes</t>
  </si>
  <si>
    <t>Instalacion de Tuberias en Concreto</t>
  </si>
  <si>
    <t xml:space="preserve">Izaje_de_cargas </t>
  </si>
  <si>
    <t xml:space="preserve">Se han definido condiciones de diseño seguro de las instalacionesfísicas (Superficie de Trabajo), vehículos (gruas, torre gruas), equipos de izaje y/o accesorios (malacates, eslingas, cadenas, poleas, ganchos, entre otros) utilizados para trabajos de izaje de cargas para minimizar eventos o emergencias en el lugar de trabajo, pero no se han implementado y estandarizado.
</t>
  </si>
  <si>
    <t>Se han definido prácticas preventivas para promover condiciones que reduzacan eventos o emergencias en el izaje de cargas Ej. (Estandar de trabajo para izaje de cargas segun la infraestructura asociada, tabla de cargas segun la capacidad , analisis de trabajo seguro, permisos de trabajo y/o listas de chequeo para izaje de cargas), pero no se han estandarizado, comunicado o divulgado a los trabajadores.
Se han definido las praticas de mantenimiento periodico para los equipos y accesorios de Izaje de Cargas, pero no se han implementado y estandarizado.
Se han definido las prácticas de señalización de prevención, prohibición o información en lugares de trabajo que realizan trabajos de izaje de cargas , pero no se han estandarizado, implementado o divulgado a los trabajadores con suficiencia.</t>
  </si>
  <si>
    <t>Se han implementado las necesidades de competencias técnicas (educación, formación o experiencia) para realizar trabajos con izaje de cargas, se han documentado y comunicado, pero aun mas del 50% no cumple.
Se han implementado  las necesidades de aptitud médica para los trabajadores que realizan trabajos con izaje de cargas, se han documentado y comunicado, pero aun mas del 50% no cumple.
Se han definido los elementos y equipos de protección personal requeridos para trabajos de izaje de cargas, pero no se han comunicado a los trabajadores.
Se tiene programado la sensibilización y/o formación acerca de este peligro, controles operacionales y consecuencias de los mismos pero no se ha realizado.</t>
  </si>
  <si>
    <t>Espacios_Confinados</t>
  </si>
  <si>
    <t>Se han implementado prácticas de ingenieria complementarias para promover condiciones que eviten lesiones o emergencias por trabajos en espacios confinados (Ej, sistemas de ventilación, lineas de rescate, sistemas de autocontenido,  sistemas de iluminación, entre otros),,  las cuales se han estandarizado, incluyendo las actividades de mantenimiento e inspeccion periódica que aseguren la no existencia de condiciones subestandar.
Se han implementado prácticas preventivas para promover condiciones que eviten lesiones o emergencias por trabajos en espacions confinados(Ej. Estandar de seguridad, vigia, analisis de trabajo seguro, permisos de trabajos y/o listas de chequeo  en espacios confinados),  se han estandarizado, comunicado y divulgado a los trabajadores.(No se presentan errores en el diligenciamiento o no se cubre la totalidad de las actividades que requieren  Permisos de Trabajo y/o listas de chequeo y ATS).
Se han implementado las prácticas de señalización de prevención, prohibición o información en lugares de trabajo en espacios confinados, las cuales se han estandarizado y divulgado a los trabajadores con suficiencia, incluyendo actividades de inspeccion periódica que aseguren la no existencia de condiciones subestandar.
Se han implementado medidas de aseguramiento metrológico para los equipos y dispositivos de medición de concentraciones de gases, vapores u oxigeno en el lugar de trabajo, se han estandarizado y divulgado (No se evidencia situaciones de falta de calibracion o disponibilidad de los certificados como resultado de auditorias o inspecciones realizadas).</t>
  </si>
  <si>
    <t>Se han implementado las necesidades formacion para realizar trabajos es espacio confinado, se han documentado y comunicado, y lo cumplen en mas de un 90%.
Se han implementado los elementos y equipos de protección personal requeridos para trabajos en  espacio confinado. y,  se han comunicado a los trabajadores (No se presentan situaciones de falta del EPP o no uso o mala conservacion del existente derivado de inspecciones, observaciones o auditorias realizadas).
Se tiene programado la sensibilización y/o formación acerca de este peligro, controles operacionales y consecuencias de los mismos, y se evidencia su realización (No se evidencia situaciones de falta de eficacia de la formacion recibida como resultado de auditorias o inspecciones u observaciones realizadas)</t>
  </si>
  <si>
    <t>Estructuras_obras_de_Arte_en_Concreto</t>
  </si>
  <si>
    <t>Bordillos</t>
  </si>
  <si>
    <t>Laboratorios</t>
  </si>
  <si>
    <t>Realizar Analisis de Materiales</t>
  </si>
  <si>
    <t>Gases y Vapores</t>
  </si>
  <si>
    <t xml:space="preserve">Se  ha considerado el uso de materiales o tecnologias que al manipularlos o utilizarlas minimicen la concentración de gases y vapores en el  ambiente de trabajo, pero no se han implementado y estandarizado.
</t>
  </si>
  <si>
    <t xml:space="preserve">Se han definido  prácticas de ingenieria complementarias para reducir el peligro químico por concentración de gases y vapores (ej. Sistemas de extracción,absorción, impregnación), pero no se han implementado y estandarizado.
Se han definido prácticas de manejo seguro de los materiales precursores de las gases y vapores en el ambiente de trabajo.  (Ej. Almacenamiento,  manipulación,  procesamiento, entre otras), pero no se han estandarizado, comunicado o divulgado a los trabajadores.
Se han definido las prácticas de señalización de prevención o información  por presencia de gases y vapores en el ambiente de trabajo, pero no se han estandarizado, implementado o divulgado a todos los trabajadores 
</t>
  </si>
  <si>
    <t xml:space="preserve">Se han definido los elementos de protección personal frente a este peligro en el ambiente de trabajo, pero no se hay evidencia de su entrega a los expuestos
Se tiene programado la sensibilización y/o formación acerca de este peligro y consecuencias de los mismos pero no se ha realizado.
Se han determinado criterios de aptitud médica para los trabajadores expuestos a gases y vapores, pero no se tienen en cuenta para la contratación del personal que desarrolla esta actividad. 
</t>
  </si>
  <si>
    <t>Tomar Muestras de Concreto</t>
  </si>
  <si>
    <t>Adecuacion Terreno Cimentacion</t>
  </si>
  <si>
    <t>Conformacion y Fundida de Cientacion</t>
  </si>
  <si>
    <t xml:space="preserve">Instalacion de Tuberias </t>
  </si>
  <si>
    <t>Proyecto/Sede:</t>
  </si>
  <si>
    <t>Fecha de actualización de la Matriz:</t>
  </si>
  <si>
    <t>Nombre de quien elabora:</t>
  </si>
  <si>
    <t>Cargo de quien elabora:</t>
  </si>
  <si>
    <t xml:space="preserve">Cantidad  estimada de personal Presente en el Proyecto </t>
  </si>
  <si>
    <t>FEBRERO DE 2016</t>
  </si>
  <si>
    <t>JENNY ALEJANDRA PALACIOS</t>
  </si>
  <si>
    <t>AD PORTAS</t>
  </si>
  <si>
    <t>300 PROMEDIO</t>
  </si>
  <si>
    <t>SUPERVISORA SISO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</si>
</sst>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9C0006"/>
      <name val="Calibri"/>
      <family val="2"/>
      <scheme val="minor"/>
    </font>
    <font>
      <sz val="10"/>
      <name val="Arial"/>
      <family val="2"/>
    </font>
    <font>
      <b/>
      <sz val="11"/>
      <name val="Century Gothic"/>
      <family val="2"/>
    </font>
    <font>
      <sz val="11"/>
      <name val="Century Gothic"/>
      <family val="2"/>
    </font>
    <font>
      <b/>
      <sz val="8"/>
      <name val="Arial"/>
      <family val="2"/>
    </font>
    <font>
      <b/>
      <sz val="10"/>
      <name val="Arial"/>
      <family val="2"/>
    </font>
    <font>
      <sz val="10"/>
      <color theme="1"/>
      <name val="Arial"/>
      <family val="2"/>
    </font>
    <font>
      <b/>
      <sz val="10"/>
      <color rgb="FF9C0006"/>
      <name val="Arial"/>
      <family val="2"/>
    </font>
    <font>
      <sz val="11"/>
      <color indexed="55"/>
      <name val="Century Gothic"/>
      <family val="2"/>
    </font>
    <font>
      <sz val="12"/>
      <name val="Courier"/>
      <family val="3"/>
    </font>
    <font>
      <b/>
      <sz val="11"/>
      <color indexed="8"/>
      <name val="Century Gothic"/>
      <family val="2"/>
    </font>
  </fonts>
  <fills count="7">
    <fill>
      <patternFill patternType="none"/>
    </fill>
    <fill>
      <patternFill patternType="gray125"/>
    </fill>
    <fill>
      <patternFill patternType="solid">
        <fgColor rgb="FFFFC7CE"/>
      </patternFill>
    </fill>
    <fill>
      <patternFill patternType="solid">
        <fgColor indexed="22"/>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top/>
      <bottom/>
      <diagonal/>
    </border>
    <border>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2" fillId="0" borderId="0"/>
    <xf numFmtId="0" fontId="2" fillId="0" borderId="0"/>
    <xf numFmtId="0" fontId="10" fillId="0" borderId="0"/>
  </cellStyleXfs>
  <cellXfs count="42">
    <xf numFmtId="0" fontId="0" fillId="0" borderId="0" xfId="0"/>
    <xf numFmtId="0" fontId="4" fillId="0" borderId="0" xfId="2" applyFont="1" applyFill="1" applyAlignment="1">
      <alignment wrapText="1"/>
    </xf>
    <xf numFmtId="0" fontId="7" fillId="0" borderId="0" xfId="0" applyFont="1"/>
    <xf numFmtId="0" fontId="2" fillId="0" borderId="1" xfId="2" applyFont="1" applyFill="1" applyBorder="1" applyAlignment="1" applyProtection="1">
      <alignment vertical="center" wrapText="1"/>
      <protection locked="0"/>
    </xf>
    <xf numFmtId="0" fontId="2" fillId="0" borderId="1" xfId="2" applyFont="1" applyFill="1" applyBorder="1" applyAlignment="1" applyProtection="1">
      <alignment horizontal="center" vertical="center" wrapText="1"/>
      <protection locked="0"/>
    </xf>
    <xf numFmtId="0" fontId="2" fillId="0" borderId="1" xfId="2" applyFont="1" applyBorder="1" applyAlignment="1" applyProtection="1">
      <alignment vertical="center" wrapText="1"/>
      <protection locked="0"/>
    </xf>
    <xf numFmtId="0" fontId="2" fillId="0" borderId="1" xfId="3" applyFont="1" applyFill="1" applyBorder="1" applyAlignment="1" applyProtection="1">
      <alignment horizontal="center" vertical="center" wrapText="1"/>
      <protection locked="0"/>
    </xf>
    <xf numFmtId="0" fontId="2" fillId="5" borderId="1" xfId="3"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2" applyFont="1" applyFill="1" applyBorder="1" applyAlignment="1">
      <alignment horizontal="center" vertical="center" wrapText="1"/>
    </xf>
    <xf numFmtId="0" fontId="8" fillId="5"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2" applyFont="1" applyFill="1" applyBorder="1" applyAlignment="1">
      <alignment wrapText="1"/>
    </xf>
    <xf numFmtId="0" fontId="7" fillId="0" borderId="1" xfId="0" applyFont="1" applyBorder="1" applyAlignment="1">
      <alignment horizontal="left" vertical="center" wrapText="1"/>
    </xf>
    <xf numFmtId="0" fontId="6" fillId="3"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0" borderId="2" xfId="2" applyFont="1" applyFill="1" applyBorder="1" applyAlignment="1" applyProtection="1">
      <alignment vertical="center" wrapText="1"/>
      <protection locked="0"/>
    </xf>
    <xf numFmtId="0" fontId="7" fillId="0" borderId="0" xfId="0" applyFont="1" applyBorder="1"/>
    <xf numFmtId="0" fontId="4" fillId="0" borderId="0" xfId="2" applyFont="1" applyBorder="1" applyAlignment="1">
      <alignment wrapText="1"/>
    </xf>
    <xf numFmtId="0" fontId="4" fillId="6" borderId="0" xfId="2" applyFont="1" applyFill="1" applyBorder="1" applyAlignment="1">
      <alignment horizontal="center" vertical="center" wrapText="1"/>
    </xf>
    <xf numFmtId="0" fontId="3" fillId="6" borderId="0" xfId="2" applyFont="1" applyFill="1" applyBorder="1" applyAlignment="1">
      <alignment horizontal="center" vertical="center" wrapText="1"/>
    </xf>
    <xf numFmtId="0" fontId="9" fillId="0" borderId="0" xfId="2" applyFont="1" applyBorder="1" applyAlignment="1">
      <alignment wrapText="1"/>
    </xf>
    <xf numFmtId="0" fontId="3" fillId="0" borderId="0" xfId="2" applyFont="1" applyFill="1" applyBorder="1" applyAlignment="1">
      <alignment vertical="center" wrapText="1"/>
    </xf>
    <xf numFmtId="0" fontId="3" fillId="0" borderId="4" xfId="2" applyFont="1" applyFill="1" applyBorder="1" applyAlignment="1">
      <alignment vertical="center" wrapText="1"/>
    </xf>
    <xf numFmtId="0" fontId="11" fillId="0" borderId="0" xfId="4" applyFont="1" applyFill="1" applyBorder="1" applyAlignment="1">
      <alignment horizontal="center" vertical="center" wrapText="1"/>
    </xf>
    <xf numFmtId="0" fontId="9" fillId="0" borderId="0" xfId="2" applyFont="1" applyAlignment="1">
      <alignment wrapText="1"/>
    </xf>
    <xf numFmtId="0" fontId="3" fillId="6" borderId="1" xfId="2" applyFont="1" applyFill="1" applyBorder="1" applyAlignment="1">
      <alignment wrapText="1"/>
    </xf>
    <xf numFmtId="0" fontId="3" fillId="0" borderId="1" xfId="2" applyFont="1" applyFill="1" applyBorder="1" applyAlignment="1" applyProtection="1">
      <alignment horizontal="center" vertical="center" wrapText="1"/>
      <protection locked="0"/>
    </xf>
    <xf numFmtId="0" fontId="3" fillId="0" borderId="1" xfId="2" applyFont="1" applyFill="1" applyBorder="1" applyAlignment="1">
      <alignment vertical="center" wrapText="1"/>
    </xf>
    <xf numFmtId="0" fontId="3" fillId="0" borderId="1" xfId="2" applyFont="1" applyFill="1" applyBorder="1" applyAlignment="1">
      <alignment horizontal="center" vertical="center" wrapText="1"/>
    </xf>
    <xf numFmtId="0" fontId="3" fillId="6" borderId="2" xfId="2" applyFont="1" applyFill="1" applyBorder="1" applyAlignment="1" applyProtection="1">
      <alignment horizontal="center" vertical="center" wrapText="1"/>
      <protection locked="0"/>
    </xf>
    <xf numFmtId="0" fontId="3" fillId="6" borderId="5" xfId="2" applyFont="1" applyFill="1" applyBorder="1" applyAlignment="1" applyProtection="1">
      <alignment horizontal="center" vertical="center" wrapText="1"/>
      <protection locked="0"/>
    </xf>
    <xf numFmtId="0" fontId="3" fillId="0" borderId="1" xfId="2" applyFont="1" applyFill="1" applyBorder="1" applyAlignment="1">
      <alignment horizontal="left" vertical="center" wrapText="1"/>
    </xf>
    <xf numFmtId="0" fontId="3" fillId="6" borderId="2" xfId="2" applyFont="1" applyFill="1" applyBorder="1" applyAlignment="1">
      <alignment horizontal="right" wrapText="1"/>
    </xf>
    <xf numFmtId="0" fontId="3" fillId="6" borderId="5" xfId="2" applyFont="1" applyFill="1" applyBorder="1" applyAlignment="1">
      <alignment horizontal="right" wrapText="1"/>
    </xf>
    <xf numFmtId="0" fontId="3" fillId="6" borderId="2" xfId="2" applyFont="1" applyFill="1" applyBorder="1" applyAlignment="1" applyProtection="1">
      <alignment horizontal="center" vertical="center"/>
      <protection locked="0"/>
    </xf>
    <xf numFmtId="0" fontId="3" fillId="6" borderId="3" xfId="2" applyFont="1" applyFill="1" applyBorder="1" applyAlignment="1" applyProtection="1">
      <alignment horizontal="center" vertical="center"/>
      <protection locked="0"/>
    </xf>
    <xf numFmtId="0" fontId="3" fillId="6" borderId="5" xfId="2" applyFont="1" applyFill="1" applyBorder="1" applyAlignment="1" applyProtection="1">
      <alignment horizontal="center" vertical="center"/>
      <protection locked="0"/>
    </xf>
    <xf numFmtId="0" fontId="3" fillId="6" borderId="3" xfId="2" applyFont="1" applyFill="1" applyBorder="1" applyAlignment="1" applyProtection="1">
      <alignment horizontal="center" vertical="center" wrapText="1"/>
      <protection locked="0"/>
    </xf>
    <xf numFmtId="0" fontId="3" fillId="0" borderId="2" xfId="2" applyFont="1" applyBorder="1" applyAlignment="1" applyProtection="1">
      <alignment horizontal="center" vertical="center" wrapText="1"/>
      <protection locked="0"/>
    </xf>
    <xf numFmtId="0" fontId="3" fillId="0" borderId="5" xfId="2" applyFont="1" applyBorder="1" applyAlignment="1" applyProtection="1">
      <alignment horizontal="center" vertical="center" wrapText="1"/>
      <protection locked="0"/>
    </xf>
  </cellXfs>
  <cellStyles count="5">
    <cellStyle name="Incorrecto" xfId="1" builtinId="27"/>
    <cellStyle name="Normal" xfId="0" builtinId="0"/>
    <cellStyle name="Normal 10" xfId="3"/>
    <cellStyle name="Normal 4" xfId="2"/>
    <cellStyle name="Normal_ELITE ANALISIS RIESGOS" xfId="4"/>
  </cellStyles>
  <dxfs count="3">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127000</xdr:rowOff>
    </xdr:from>
    <xdr:to>
      <xdr:col>1</xdr:col>
      <xdr:colOff>206375</xdr:colOff>
      <xdr:row>0</xdr:row>
      <xdr:rowOff>1158875</xdr:rowOff>
    </xdr:to>
    <xdr:pic>
      <xdr:nvPicPr>
        <xdr:cNvPr id="5" name="Imagen 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127000"/>
          <a:ext cx="3111500" cy="10318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D%20PORTA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onalvias"/>
      <sheetName val="Proceso - Actividad"/>
      <sheetName val="TIPO DE ACTIVIDAD"/>
      <sheetName val="Base Datos Hitorico"/>
      <sheetName val="Resumen"/>
      <sheetName val="Historico Cambios"/>
      <sheetName val="Controles"/>
      <sheetName val="Procesos Actividades"/>
      <sheetName val="TD"/>
      <sheetName val="PELIGROS"/>
      <sheetName val="FUENTE GENERADORA"/>
      <sheetName val="VARIAS"/>
      <sheetName val="FORMULAS"/>
      <sheetName val="Gestion_Tecnica"/>
      <sheetName val="Hoja1"/>
    </sheetNames>
    <sheetDataSet>
      <sheetData sheetId="0"/>
      <sheetData sheetId="1">
        <row r="3">
          <cell r="A3" t="str">
            <v>GESTIÓN_HUMANA</v>
          </cell>
        </row>
        <row r="4">
          <cell r="A4" t="str">
            <v>PLANEACIÓN_ESTRATÉGICA</v>
          </cell>
        </row>
        <row r="5">
          <cell r="A5" t="str">
            <v>COMERCIAL</v>
          </cell>
        </row>
        <row r="6">
          <cell r="A6" t="str">
            <v>GESTIÓN_TÉCNICA</v>
          </cell>
        </row>
        <row r="7">
          <cell r="A7" t="str">
            <v>COMPRAS</v>
          </cell>
        </row>
        <row r="8">
          <cell r="A8" t="str">
            <v>PLANTAS</v>
          </cell>
        </row>
        <row r="9">
          <cell r="A9" t="str">
            <v>PLANEACIÓN_TÉCNICA</v>
          </cell>
        </row>
        <row r="10">
          <cell r="A10" t="str">
            <v>ESTRUCTURA_ORGANIZACIONAL</v>
          </cell>
        </row>
        <row r="11">
          <cell r="A11" t="str">
            <v>GESTIÓN_JURÍDICA</v>
          </cell>
        </row>
        <row r="12">
          <cell r="A12" t="str">
            <v>GESTIÓN_FINANCIERA</v>
          </cell>
        </row>
        <row r="13">
          <cell r="A13" t="str">
            <v>SISTEMA_DE_GESTIÓN_INTEGRAL</v>
          </cell>
        </row>
        <row r="14">
          <cell r="A14" t="str">
            <v>TECNOLOGIA_DE_LA_INFORMACION</v>
          </cell>
        </row>
        <row r="15">
          <cell r="A15" t="str">
            <v>COMUNICACIONES</v>
          </cell>
        </row>
        <row r="16">
          <cell r="A16" t="str">
            <v>GESTIÓN_ADMINISTRATIVA</v>
          </cell>
        </row>
        <row r="17">
          <cell r="A17" t="str">
            <v>GESTIÓN_LOGÍSTICA</v>
          </cell>
        </row>
        <row r="18">
          <cell r="A18" t="str">
            <v>GESTIÓN_DE_EQUIPOS</v>
          </cell>
        </row>
        <row r="19">
          <cell r="A19" t="str">
            <v>GESTIÓN_HSE</v>
          </cell>
        </row>
        <row r="20">
          <cell r="A20" t="str">
            <v xml:space="preserve">TODOS_LOS_PROCESOS </v>
          </cell>
        </row>
        <row r="21">
          <cell r="A21" t="str">
            <v>ACTIVIDADES_AERONAVES</v>
          </cell>
        </row>
      </sheetData>
      <sheetData sheetId="2"/>
      <sheetData sheetId="3"/>
      <sheetData sheetId="4"/>
      <sheetData sheetId="5"/>
      <sheetData sheetId="6"/>
      <sheetData sheetId="7"/>
      <sheetData sheetId="8"/>
      <sheetData sheetId="9">
        <row r="3">
          <cell r="B3" t="str">
            <v>BIOLOGICOS</v>
          </cell>
        </row>
        <row r="4">
          <cell r="B4" t="str">
            <v xml:space="preserve">FISICO </v>
          </cell>
        </row>
        <row r="5">
          <cell r="B5" t="str">
            <v>QUIMICOS</v>
          </cell>
        </row>
        <row r="6">
          <cell r="B6" t="str">
            <v>PSICOSOCIAL</v>
          </cell>
        </row>
        <row r="7">
          <cell r="B7" t="str">
            <v>BIOMECANICOS</v>
          </cell>
        </row>
        <row r="8">
          <cell r="B8" t="str">
            <v>CONDICIONES_DE_SEGURIDAD</v>
          </cell>
        </row>
        <row r="9">
          <cell r="B9" t="str">
            <v>FENOMENOS_NATURALES</v>
          </cell>
        </row>
        <row r="10">
          <cell r="B10" t="str">
            <v>TAREAS_DE_ALTO_RIESGO</v>
          </cell>
        </row>
      </sheetData>
      <sheetData sheetId="10"/>
      <sheetData sheetId="11"/>
      <sheetData sheetId="12">
        <row r="6">
          <cell r="B6" t="str">
            <v>Lesiones o enfermedades que no requieren incapacidad</v>
          </cell>
          <cell r="C6">
            <v>10</v>
          </cell>
        </row>
        <row r="7">
          <cell r="B7" t="str">
            <v>Lesiones o enfermedades con incapacidad laboral temportal  (ITL)</v>
          </cell>
          <cell r="C7">
            <v>25</v>
          </cell>
        </row>
        <row r="8">
          <cell r="B8" t="str">
            <v>Lesiones o enfermedades graves irreparables (Incapacidad permanente parcial o invalidez )</v>
          </cell>
          <cell r="C8">
            <v>60</v>
          </cell>
        </row>
        <row r="9">
          <cell r="B9" t="str">
            <v xml:space="preserve">Muerte </v>
          </cell>
          <cell r="C9">
            <v>100</v>
          </cell>
        </row>
        <row r="12">
          <cell r="B12">
            <v>40</v>
          </cell>
          <cell r="C12" t="str">
            <v>MA</v>
          </cell>
          <cell r="D12" t="str">
            <v>Muy Alto</v>
          </cell>
        </row>
        <row r="13">
          <cell r="B13">
            <v>30</v>
          </cell>
          <cell r="C13" t="str">
            <v>MA</v>
          </cell>
          <cell r="D13" t="str">
            <v>Muy Alto</v>
          </cell>
        </row>
        <row r="14">
          <cell r="B14">
            <v>24</v>
          </cell>
          <cell r="C14" t="str">
            <v>MA</v>
          </cell>
          <cell r="D14" t="str">
            <v>Muy Alto</v>
          </cell>
        </row>
        <row r="15">
          <cell r="B15">
            <v>20</v>
          </cell>
          <cell r="C15" t="str">
            <v>A</v>
          </cell>
          <cell r="D15" t="str">
            <v>Alto</v>
          </cell>
        </row>
        <row r="16">
          <cell r="B16">
            <v>18</v>
          </cell>
          <cell r="C16" t="str">
            <v>A</v>
          </cell>
          <cell r="D16" t="str">
            <v>Alto</v>
          </cell>
        </row>
        <row r="17">
          <cell r="B17">
            <v>12</v>
          </cell>
          <cell r="C17" t="str">
            <v>A</v>
          </cell>
          <cell r="D17" t="str">
            <v>Alto</v>
          </cell>
        </row>
        <row r="18">
          <cell r="B18">
            <v>10</v>
          </cell>
          <cell r="C18" t="str">
            <v>A</v>
          </cell>
          <cell r="D18" t="str">
            <v>Alto</v>
          </cell>
        </row>
        <row r="19">
          <cell r="B19">
            <v>8</v>
          </cell>
          <cell r="C19" t="str">
            <v>M</v>
          </cell>
          <cell r="D19" t="str">
            <v>Medio</v>
          </cell>
        </row>
        <row r="20">
          <cell r="B20">
            <v>6</v>
          </cell>
          <cell r="C20" t="str">
            <v>M</v>
          </cell>
          <cell r="D20" t="str">
            <v>Medio</v>
          </cell>
        </row>
        <row r="21">
          <cell r="B21">
            <v>4</v>
          </cell>
          <cell r="C21" t="str">
            <v>B</v>
          </cell>
          <cell r="D21" t="str">
            <v>Bajo</v>
          </cell>
        </row>
        <row r="22">
          <cell r="B22">
            <v>2</v>
          </cell>
          <cell r="C22" t="str">
            <v>B</v>
          </cell>
          <cell r="D22" t="str">
            <v>Bajo</v>
          </cell>
        </row>
        <row r="25">
          <cell r="H25">
            <v>4000</v>
          </cell>
          <cell r="I25" t="str">
            <v>I</v>
          </cell>
          <cell r="J25" t="str">
            <v>No Aceptable</v>
          </cell>
        </row>
        <row r="26">
          <cell r="H26">
            <v>3000</v>
          </cell>
          <cell r="I26" t="str">
            <v>I</v>
          </cell>
          <cell r="J26" t="str">
            <v>No Aceptable</v>
          </cell>
        </row>
        <row r="27">
          <cell r="H27">
            <v>2400</v>
          </cell>
          <cell r="I27" t="str">
            <v>I</v>
          </cell>
          <cell r="J27" t="str">
            <v>No Aceptable</v>
          </cell>
        </row>
        <row r="28">
          <cell r="A28">
            <v>100</v>
          </cell>
          <cell r="B28" t="str">
            <v>Mortal o Catastrófico  (M)</v>
          </cell>
          <cell r="H28">
            <v>2000</v>
          </cell>
          <cell r="I28" t="str">
            <v>I</v>
          </cell>
          <cell r="J28" t="str">
            <v>No Aceptable</v>
          </cell>
        </row>
        <row r="29">
          <cell r="A29">
            <v>60</v>
          </cell>
          <cell r="B29" t="str">
            <v>Muy Grave (MG)</v>
          </cell>
          <cell r="H29">
            <v>1800</v>
          </cell>
          <cell r="I29" t="str">
            <v>I</v>
          </cell>
          <cell r="J29" t="str">
            <v>No Aceptable</v>
          </cell>
        </row>
        <row r="30">
          <cell r="A30">
            <v>25</v>
          </cell>
          <cell r="B30" t="str">
            <v>Grave (G)</v>
          </cell>
          <cell r="H30">
            <v>1440</v>
          </cell>
          <cell r="I30" t="str">
            <v>I</v>
          </cell>
          <cell r="J30" t="str">
            <v>No Aceptable</v>
          </cell>
        </row>
        <row r="31">
          <cell r="A31">
            <v>10</v>
          </cell>
          <cell r="B31" t="str">
            <v>Leve (L)</v>
          </cell>
          <cell r="H31">
            <v>1200</v>
          </cell>
          <cell r="I31" t="str">
            <v>I</v>
          </cell>
          <cell r="J31" t="str">
            <v>No Aceptable</v>
          </cell>
        </row>
        <row r="32">
          <cell r="H32">
            <v>1080</v>
          </cell>
          <cell r="I32" t="str">
            <v>I</v>
          </cell>
          <cell r="J32" t="str">
            <v>No Aceptable</v>
          </cell>
        </row>
        <row r="33">
          <cell r="H33">
            <v>1000</v>
          </cell>
          <cell r="I33" t="str">
            <v>I</v>
          </cell>
          <cell r="J33" t="str">
            <v>No Aceptable</v>
          </cell>
        </row>
        <row r="34">
          <cell r="H34">
            <v>800</v>
          </cell>
          <cell r="I34" t="str">
            <v>I</v>
          </cell>
          <cell r="J34" t="str">
            <v>No Aceptable</v>
          </cell>
        </row>
        <row r="35">
          <cell r="H35">
            <v>750</v>
          </cell>
          <cell r="I35" t="str">
            <v>I</v>
          </cell>
          <cell r="J35" t="str">
            <v>No Aceptable</v>
          </cell>
        </row>
        <row r="36">
          <cell r="H36">
            <v>720</v>
          </cell>
          <cell r="I36" t="str">
            <v>I</v>
          </cell>
          <cell r="J36" t="str">
            <v>No Aceptable</v>
          </cell>
        </row>
        <row r="37">
          <cell r="H37">
            <v>600</v>
          </cell>
          <cell r="I37" t="str">
            <v>I</v>
          </cell>
          <cell r="J37" t="str">
            <v>No Aceptable</v>
          </cell>
        </row>
        <row r="38">
          <cell r="H38">
            <v>500</v>
          </cell>
          <cell r="I38" t="str">
            <v>II</v>
          </cell>
          <cell r="J38" t="str">
            <v>No Aceptable o Aceptable con Control Especifico</v>
          </cell>
        </row>
        <row r="39">
          <cell r="H39">
            <v>480</v>
          </cell>
          <cell r="I39" t="str">
            <v>II</v>
          </cell>
          <cell r="J39" t="str">
            <v>No Aceptable o Aceptable con Control Especifico</v>
          </cell>
        </row>
        <row r="40">
          <cell r="H40">
            <v>450</v>
          </cell>
          <cell r="I40" t="str">
            <v>II</v>
          </cell>
          <cell r="J40" t="str">
            <v>No Aceptable o Aceptable con Control Especifico</v>
          </cell>
        </row>
        <row r="41">
          <cell r="H41">
            <v>400</v>
          </cell>
          <cell r="I41" t="str">
            <v>II</v>
          </cell>
          <cell r="J41" t="str">
            <v>No Aceptable o Aceptable con Control Especifico</v>
          </cell>
        </row>
        <row r="42">
          <cell r="H42">
            <v>360</v>
          </cell>
          <cell r="I42" t="str">
            <v>II</v>
          </cell>
          <cell r="J42" t="str">
            <v>No Aceptable o Aceptable con Control Especifico</v>
          </cell>
        </row>
        <row r="43">
          <cell r="H43">
            <v>300</v>
          </cell>
          <cell r="I43" t="str">
            <v>II</v>
          </cell>
          <cell r="J43" t="str">
            <v>No Aceptable o Aceptable con Control Especifico</v>
          </cell>
        </row>
        <row r="44">
          <cell r="H44">
            <v>250</v>
          </cell>
          <cell r="I44" t="str">
            <v>II</v>
          </cell>
          <cell r="J44" t="str">
            <v>No Aceptable o Aceptable con Control Especifico</v>
          </cell>
        </row>
        <row r="45">
          <cell r="H45">
            <v>240</v>
          </cell>
          <cell r="I45" t="str">
            <v>II</v>
          </cell>
          <cell r="J45" t="str">
            <v>No Aceptable o Aceptable con Control Especifico</v>
          </cell>
        </row>
        <row r="46">
          <cell r="H46">
            <v>200</v>
          </cell>
          <cell r="I46" t="str">
            <v>II</v>
          </cell>
          <cell r="J46" t="str">
            <v>No Aceptable o Aceptable con Control Especifico</v>
          </cell>
        </row>
        <row r="47">
          <cell r="H47">
            <v>180</v>
          </cell>
          <cell r="I47" t="str">
            <v>II</v>
          </cell>
          <cell r="J47" t="str">
            <v>No Aceptable o Aceptable con Control Especifico</v>
          </cell>
        </row>
        <row r="48">
          <cell r="H48">
            <v>150</v>
          </cell>
          <cell r="I48" t="str">
            <v>II</v>
          </cell>
          <cell r="J48" t="str">
            <v>No Aceptable o Aceptable con Control Especifico</v>
          </cell>
        </row>
        <row r="49">
          <cell r="H49">
            <v>120</v>
          </cell>
          <cell r="I49" t="str">
            <v>III</v>
          </cell>
          <cell r="J49" t="str">
            <v>Aceptable</v>
          </cell>
        </row>
        <row r="50">
          <cell r="H50">
            <v>100</v>
          </cell>
          <cell r="I50" t="str">
            <v>III</v>
          </cell>
          <cell r="J50" t="str">
            <v>Aceptable</v>
          </cell>
        </row>
        <row r="51">
          <cell r="H51">
            <v>80</v>
          </cell>
          <cell r="I51" t="str">
            <v>III</v>
          </cell>
          <cell r="J51" t="str">
            <v>Aceptable</v>
          </cell>
        </row>
        <row r="52">
          <cell r="H52">
            <v>60</v>
          </cell>
          <cell r="I52" t="str">
            <v>III</v>
          </cell>
          <cell r="J52" t="str">
            <v>Aceptable</v>
          </cell>
        </row>
        <row r="53">
          <cell r="H53">
            <v>50</v>
          </cell>
          <cell r="I53" t="str">
            <v>III</v>
          </cell>
          <cell r="J53" t="str">
            <v>Aceptable</v>
          </cell>
        </row>
        <row r="54">
          <cell r="H54">
            <v>40</v>
          </cell>
          <cell r="I54" t="str">
            <v>III</v>
          </cell>
          <cell r="J54" t="str">
            <v>Aceptable</v>
          </cell>
        </row>
        <row r="55">
          <cell r="H55">
            <v>20</v>
          </cell>
          <cell r="I55" t="str">
            <v>IV</v>
          </cell>
          <cell r="J55" t="str">
            <v>Aceptable</v>
          </cell>
        </row>
      </sheetData>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404"/>
  <sheetViews>
    <sheetView tabSelected="1" zoomScale="60" zoomScaleNormal="60" workbookViewId="0">
      <selection activeCell="B7" sqref="B7"/>
    </sheetView>
  </sheetViews>
  <sheetFormatPr baseColWidth="10" defaultRowHeight="12.75" x14ac:dyDescent="0.2"/>
  <cols>
    <col min="1" max="1" width="44.140625" style="2" customWidth="1"/>
    <col min="2" max="3" width="23.140625" style="2" customWidth="1"/>
    <col min="4" max="4" width="23.7109375" style="2" customWidth="1"/>
    <col min="5" max="5" width="28.7109375" style="2" customWidth="1"/>
    <col min="6" max="6" width="17.28515625" style="2" customWidth="1"/>
    <col min="7" max="7" width="15.42578125" style="2" customWidth="1"/>
    <col min="8" max="8" width="18.5703125" style="2" customWidth="1"/>
    <col min="9" max="11" width="66.5703125" style="2" customWidth="1"/>
    <col min="12" max="19" width="23.28515625" style="2" customWidth="1"/>
    <col min="20" max="26" width="60.5703125" style="2" customWidth="1"/>
    <col min="27" max="16384" width="11.42578125" style="18"/>
  </cols>
  <sheetData>
    <row r="1" spans="1:29" ht="105" customHeight="1" x14ac:dyDescent="0.2"/>
    <row r="2" spans="1:29" s="19" customFormat="1" ht="28.5" customHeight="1" x14ac:dyDescent="0.3">
      <c r="A2" s="27" t="s">
        <v>183</v>
      </c>
      <c r="B2" s="31" t="s">
        <v>190</v>
      </c>
      <c r="C2" s="32"/>
      <c r="D2" s="34" t="s">
        <v>184</v>
      </c>
      <c r="E2" s="35"/>
      <c r="F2" s="31" t="s">
        <v>188</v>
      </c>
      <c r="G2" s="39"/>
      <c r="H2" s="32"/>
      <c r="J2" s="20"/>
      <c r="K2" s="20"/>
      <c r="L2" s="20"/>
      <c r="M2" s="20"/>
      <c r="N2" s="20"/>
      <c r="O2" s="20"/>
      <c r="P2" s="20"/>
      <c r="Q2" s="20"/>
      <c r="R2" s="20"/>
      <c r="S2" s="20"/>
      <c r="T2" s="21"/>
      <c r="U2" s="20"/>
      <c r="V2" s="20"/>
      <c r="W2" s="20"/>
      <c r="X2" s="20"/>
      <c r="Y2" s="20"/>
      <c r="Z2" s="20"/>
      <c r="AA2" s="20"/>
      <c r="AC2" s="22"/>
    </row>
    <row r="3" spans="1:29" s="19" customFormat="1" ht="28.5" customHeight="1" x14ac:dyDescent="0.3">
      <c r="A3" s="27" t="s">
        <v>185</v>
      </c>
      <c r="B3" s="40" t="s">
        <v>189</v>
      </c>
      <c r="C3" s="41"/>
      <c r="D3" s="34" t="s">
        <v>186</v>
      </c>
      <c r="E3" s="35"/>
      <c r="F3" s="36" t="s">
        <v>192</v>
      </c>
      <c r="G3" s="37"/>
      <c r="H3" s="38"/>
      <c r="J3" s="20"/>
      <c r="K3" s="20"/>
      <c r="L3" s="20"/>
      <c r="M3" s="20"/>
      <c r="N3" s="20"/>
      <c r="O3" s="20"/>
      <c r="P3" s="20"/>
      <c r="Q3" s="20"/>
      <c r="R3" s="20"/>
      <c r="S3" s="20"/>
      <c r="T3" s="21"/>
      <c r="U3" s="20"/>
      <c r="V3" s="20"/>
      <c r="W3" s="20"/>
      <c r="X3" s="20"/>
      <c r="Y3" s="20"/>
      <c r="Z3" s="20"/>
      <c r="AA3" s="20"/>
      <c r="AC3" s="22"/>
    </row>
    <row r="4" spans="1:29" s="1" customFormat="1" ht="30.75" customHeight="1" x14ac:dyDescent="0.3">
      <c r="A4" s="33" t="s">
        <v>187</v>
      </c>
      <c r="B4" s="33"/>
      <c r="C4" s="28" t="s">
        <v>191</v>
      </c>
      <c r="D4" s="29"/>
      <c r="E4" s="29"/>
      <c r="F4" s="30"/>
      <c r="G4" s="29"/>
      <c r="H4" s="29"/>
      <c r="I4" s="23"/>
      <c r="J4" s="2"/>
      <c r="K4" s="2"/>
      <c r="L4" s="2"/>
      <c r="M4" s="2"/>
      <c r="N4" s="2"/>
      <c r="O4" s="2"/>
      <c r="P4" s="2"/>
      <c r="Q4" s="2"/>
      <c r="R4" s="2"/>
      <c r="S4" s="2"/>
      <c r="T4" s="2"/>
      <c r="U4" s="2"/>
      <c r="V4" s="2"/>
      <c r="W4" s="2"/>
      <c r="X4" s="2"/>
      <c r="Y4" s="2"/>
      <c r="Z4" s="2"/>
      <c r="AA4" s="24"/>
      <c r="AB4" s="25"/>
      <c r="AC4" s="26"/>
    </row>
    <row r="6" spans="1:29" ht="75" customHeight="1" x14ac:dyDescent="0.2">
      <c r="A6" s="14" t="s">
        <v>0</v>
      </c>
      <c r="B6" s="14" t="s">
        <v>1</v>
      </c>
      <c r="C6" s="14" t="s">
        <v>2</v>
      </c>
      <c r="D6" s="14" t="s">
        <v>3</v>
      </c>
      <c r="E6" s="14" t="s">
        <v>4</v>
      </c>
      <c r="F6" s="14" t="s">
        <v>5</v>
      </c>
      <c r="G6" s="14" t="s">
        <v>6</v>
      </c>
      <c r="H6" s="14" t="s">
        <v>7</v>
      </c>
      <c r="I6" s="14" t="s">
        <v>8</v>
      </c>
      <c r="J6" s="14" t="s">
        <v>9</v>
      </c>
      <c r="K6" s="14" t="s">
        <v>10</v>
      </c>
      <c r="L6" s="15" t="s">
        <v>11</v>
      </c>
      <c r="M6" s="15" t="s">
        <v>12</v>
      </c>
      <c r="N6" s="15" t="s">
        <v>13</v>
      </c>
      <c r="O6" s="15" t="s">
        <v>14</v>
      </c>
      <c r="P6" s="15" t="s">
        <v>15</v>
      </c>
      <c r="Q6" s="15" t="s">
        <v>16</v>
      </c>
      <c r="R6" s="15" t="s">
        <v>17</v>
      </c>
      <c r="S6" s="15" t="s">
        <v>18</v>
      </c>
      <c r="T6" s="14" t="s">
        <v>19</v>
      </c>
      <c r="U6" s="14" t="s">
        <v>20</v>
      </c>
      <c r="V6" s="14" t="s">
        <v>21</v>
      </c>
      <c r="W6" s="14" t="s">
        <v>22</v>
      </c>
      <c r="X6" s="14" t="s">
        <v>23</v>
      </c>
      <c r="Y6" s="14" t="s">
        <v>24</v>
      </c>
      <c r="Z6" s="16" t="s">
        <v>25</v>
      </c>
    </row>
    <row r="7" spans="1:29" ht="315.75" customHeight="1" x14ac:dyDescent="0.2">
      <c r="A7" s="3" t="s">
        <v>26</v>
      </c>
      <c r="B7" s="3" t="s">
        <v>27</v>
      </c>
      <c r="C7" s="3" t="s">
        <v>28</v>
      </c>
      <c r="D7" s="4" t="s">
        <v>29</v>
      </c>
      <c r="E7" s="4" t="s">
        <v>137</v>
      </c>
      <c r="F7" s="4" t="s">
        <v>30</v>
      </c>
      <c r="G7" s="3" t="s">
        <v>31</v>
      </c>
      <c r="H7" s="5" t="s">
        <v>32</v>
      </c>
      <c r="I7" s="4" t="s">
        <v>33</v>
      </c>
      <c r="J7" s="4" t="s">
        <v>34</v>
      </c>
      <c r="K7" s="4" t="s">
        <v>35</v>
      </c>
      <c r="L7" s="6">
        <v>6</v>
      </c>
      <c r="M7" s="6">
        <v>2</v>
      </c>
      <c r="N7" s="7" t="str">
        <f>IF(L7="","",VLOOKUP(L7*M7,[1]FORMULAS!$B$12:$D$22,3,FALSE))</f>
        <v>Alto</v>
      </c>
      <c r="O7" s="8">
        <f>IF(H7="","",+VLOOKUP(H7,[1]FORMULAS!$B$6:$C$9,2,FALSE))</f>
        <v>25</v>
      </c>
      <c r="P7" s="7" t="str">
        <f>IF(O7="","",VLOOKUP(O7,[1]FORMULAS!$A$28:$B$31,2,FALSE))</f>
        <v>Grave (G)</v>
      </c>
      <c r="Q7" s="9">
        <f>IF(L7="",0,L7*M7*O7)</f>
        <v>300</v>
      </c>
      <c r="R7" s="8" t="str">
        <f>IF(L7="","",VLOOKUP(L7*M7*O7,[1]FORMULAS!$H$25:$I$55,2,FALSE))</f>
        <v>II</v>
      </c>
      <c r="S7" s="10" t="str">
        <f>IF(L7="","",VLOOKUP(L7*M7*O7,[1]FORMULAS!$H$25:$J$55,3,FALSE))</f>
        <v>No Aceptable o Aceptable con Control Especifico</v>
      </c>
      <c r="T7" s="11"/>
      <c r="U7" s="11"/>
      <c r="V7" s="11"/>
      <c r="W7" s="11"/>
      <c r="X7" s="11"/>
      <c r="Y7" s="11"/>
      <c r="Z7" s="17"/>
    </row>
    <row r="8" spans="1:29" ht="315.75" customHeight="1" x14ac:dyDescent="0.2">
      <c r="A8" s="3" t="s">
        <v>26</v>
      </c>
      <c r="B8" s="3" t="s">
        <v>27</v>
      </c>
      <c r="C8" s="3" t="s">
        <v>28</v>
      </c>
      <c r="D8" s="4" t="s">
        <v>29</v>
      </c>
      <c r="E8" s="4" t="s">
        <v>137</v>
      </c>
      <c r="F8" s="4" t="s">
        <v>30</v>
      </c>
      <c r="G8" s="3" t="s">
        <v>36</v>
      </c>
      <c r="H8" s="5" t="s">
        <v>37</v>
      </c>
      <c r="I8" s="4" t="s">
        <v>38</v>
      </c>
      <c r="J8" s="4" t="s">
        <v>39</v>
      </c>
      <c r="K8" s="4" t="s">
        <v>40</v>
      </c>
      <c r="L8" s="6">
        <v>6</v>
      </c>
      <c r="M8" s="6">
        <v>2</v>
      </c>
      <c r="N8" s="7" t="str">
        <f>IF(L8="","",VLOOKUP(L8*M8,[1]FORMULAS!$B$12:$D$22,3,FALSE))</f>
        <v>Alto</v>
      </c>
      <c r="O8" s="8">
        <f>IF(H8="","",+VLOOKUP(H8,[1]FORMULAS!$B$6:$C$9,2,FALSE))</f>
        <v>10</v>
      </c>
      <c r="P8" s="7" t="str">
        <f>IF(O8="","",VLOOKUP(O8,[1]FORMULAS!$A$28:$B$31,2,FALSE))</f>
        <v>Leve (L)</v>
      </c>
      <c r="Q8" s="9">
        <f t="shared" ref="Q8:Q71" si="0">IF(L8="",0,L8*M8*O8)</f>
        <v>120</v>
      </c>
      <c r="R8" s="8" t="str">
        <f>IF(L8="","",VLOOKUP(L8*M8*O8,[1]FORMULAS!$H$25:$I$55,2,FALSE))</f>
        <v>III</v>
      </c>
      <c r="S8" s="10" t="str">
        <f>IF(L8="","",VLOOKUP(L8*M8*O8,[1]FORMULAS!$H$25:$J$55,3,FALSE))</f>
        <v>Aceptable</v>
      </c>
      <c r="T8" s="11"/>
      <c r="U8" s="11"/>
      <c r="V8" s="11"/>
      <c r="W8" s="11"/>
      <c r="X8" s="11"/>
      <c r="Y8" s="11"/>
      <c r="Z8" s="17"/>
    </row>
    <row r="9" spans="1:29" ht="315.75" customHeight="1" x14ac:dyDescent="0.2">
      <c r="A9" s="3" t="s">
        <v>26</v>
      </c>
      <c r="B9" s="3" t="s">
        <v>27</v>
      </c>
      <c r="C9" s="3" t="s">
        <v>28</v>
      </c>
      <c r="D9" s="4" t="s">
        <v>29</v>
      </c>
      <c r="E9" s="4" t="s">
        <v>137</v>
      </c>
      <c r="F9" s="4" t="s">
        <v>30</v>
      </c>
      <c r="G9" s="3" t="s">
        <v>41</v>
      </c>
      <c r="H9" s="5" t="s">
        <v>37</v>
      </c>
      <c r="I9" s="4"/>
      <c r="J9" s="4" t="s">
        <v>42</v>
      </c>
      <c r="K9" s="4" t="s">
        <v>43</v>
      </c>
      <c r="L9" s="6">
        <v>2</v>
      </c>
      <c r="M9" s="6">
        <v>3</v>
      </c>
      <c r="N9" s="7" t="str">
        <f>IF(L9="","",VLOOKUP(L9*M9,[1]FORMULAS!$B$12:$D$22,3,FALSE))</f>
        <v>Medio</v>
      </c>
      <c r="O9" s="8">
        <f>IF(H9="","",+VLOOKUP(H9,[1]FORMULAS!$B$6:$C$9,2,FALSE))</f>
        <v>10</v>
      </c>
      <c r="P9" s="7" t="str">
        <f>IF(O9="","",VLOOKUP(O9,[1]FORMULAS!$A$28:$B$31,2,FALSE))</f>
        <v>Leve (L)</v>
      </c>
      <c r="Q9" s="9">
        <f t="shared" si="0"/>
        <v>60</v>
      </c>
      <c r="R9" s="8" t="str">
        <f>IF(L9="","",VLOOKUP(L9*M9*O9,[1]FORMULAS!$H$25:$I$55,2,FALSE))</f>
        <v>III</v>
      </c>
      <c r="S9" s="10" t="str">
        <f>IF(L9="","",VLOOKUP(L9*M9*O9,[1]FORMULAS!$H$25:$J$55,3,FALSE))</f>
        <v>Aceptable</v>
      </c>
      <c r="T9" s="11"/>
      <c r="U9" s="11"/>
      <c r="V9" s="11"/>
      <c r="W9" s="11"/>
      <c r="X9" s="4"/>
      <c r="Y9" s="11"/>
      <c r="Z9" s="17"/>
    </row>
    <row r="10" spans="1:29" ht="315.75" customHeight="1" x14ac:dyDescent="0.2">
      <c r="A10" s="3" t="s">
        <v>26</v>
      </c>
      <c r="B10" s="3" t="s">
        <v>27</v>
      </c>
      <c r="C10" s="3" t="s">
        <v>28</v>
      </c>
      <c r="D10" s="4" t="s">
        <v>29</v>
      </c>
      <c r="E10" s="4" t="s">
        <v>137</v>
      </c>
      <c r="F10" s="4" t="s">
        <v>30</v>
      </c>
      <c r="G10" s="3" t="s">
        <v>44</v>
      </c>
      <c r="H10" s="5" t="s">
        <v>45</v>
      </c>
      <c r="I10" s="4" t="s">
        <v>46</v>
      </c>
      <c r="J10" s="4" t="s">
        <v>47</v>
      </c>
      <c r="K10" s="4" t="s">
        <v>48</v>
      </c>
      <c r="L10" s="6">
        <v>2</v>
      </c>
      <c r="M10" s="6">
        <v>2</v>
      </c>
      <c r="N10" s="7" t="str">
        <f>IF(L10="","",VLOOKUP(L10*M10,[1]FORMULAS!$B$12:$D$22,3,FALSE))</f>
        <v>Bajo</v>
      </c>
      <c r="O10" s="8">
        <f>IF(H10="","",+VLOOKUP(H10,[1]FORMULAS!$B$6:$C$9,2,FALSE))</f>
        <v>60</v>
      </c>
      <c r="P10" s="7" t="str">
        <f>IF(O10="","",VLOOKUP(O10,[1]FORMULAS!$A$28:$B$31,2,FALSE))</f>
        <v>Muy Grave (MG)</v>
      </c>
      <c r="Q10" s="9">
        <f t="shared" si="0"/>
        <v>240</v>
      </c>
      <c r="R10" s="8" t="str">
        <f>IF(L10="","",VLOOKUP(L10*M10*O10,[1]FORMULAS!$H$25:$I$55,2,FALSE))</f>
        <v>II</v>
      </c>
      <c r="S10" s="10" t="str">
        <f>IF(L10="","",VLOOKUP(L10*M10*O10,[1]FORMULAS!$H$25:$J$55,3,FALSE))</f>
        <v>No Aceptable o Aceptable con Control Especifico</v>
      </c>
      <c r="T10" s="11"/>
      <c r="U10" s="11"/>
      <c r="V10" s="4"/>
      <c r="W10" s="4"/>
      <c r="X10" s="4"/>
      <c r="Y10" s="11"/>
      <c r="Z10" s="17"/>
    </row>
    <row r="11" spans="1:29" ht="315.75" customHeight="1" x14ac:dyDescent="0.2">
      <c r="A11" s="3" t="s">
        <v>26</v>
      </c>
      <c r="B11" s="3" t="s">
        <v>27</v>
      </c>
      <c r="C11" s="3" t="s">
        <v>28</v>
      </c>
      <c r="D11" s="4" t="s">
        <v>29</v>
      </c>
      <c r="E11" s="4" t="s">
        <v>137</v>
      </c>
      <c r="F11" s="4" t="s">
        <v>49</v>
      </c>
      <c r="G11" s="3" t="s">
        <v>50</v>
      </c>
      <c r="H11" s="5" t="s">
        <v>32</v>
      </c>
      <c r="I11" s="4" t="s">
        <v>51</v>
      </c>
      <c r="J11" s="4" t="s">
        <v>52</v>
      </c>
      <c r="K11" s="4" t="s">
        <v>53</v>
      </c>
      <c r="L11" s="6">
        <v>2</v>
      </c>
      <c r="M11" s="6">
        <v>2</v>
      </c>
      <c r="N11" s="7" t="str">
        <f>IF(L11="","",VLOOKUP(L11*M11,[1]FORMULAS!$B$12:$D$22,3,FALSE))</f>
        <v>Bajo</v>
      </c>
      <c r="O11" s="8">
        <f>IF(H11="","",+VLOOKUP(H11,[1]FORMULAS!$B$6:$C$9,2,FALSE))</f>
        <v>25</v>
      </c>
      <c r="P11" s="7" t="str">
        <f>IF(O11="","",VLOOKUP(O11,[1]FORMULAS!$A$28:$B$31,2,FALSE))</f>
        <v>Grave (G)</v>
      </c>
      <c r="Q11" s="9">
        <f t="shared" si="0"/>
        <v>100</v>
      </c>
      <c r="R11" s="8" t="str">
        <f>IF(L11="","",VLOOKUP(L11*M11*O11,[1]FORMULAS!$H$25:$I$55,2,FALSE))</f>
        <v>III</v>
      </c>
      <c r="S11" s="10" t="str">
        <f>IF(L11="","",VLOOKUP(L11*M11*O11,[1]FORMULAS!$H$25:$J$55,3,FALSE))</f>
        <v>Aceptable</v>
      </c>
      <c r="T11" s="11"/>
      <c r="U11" s="11"/>
      <c r="V11" s="11"/>
      <c r="W11" s="11"/>
      <c r="X11" s="11"/>
      <c r="Y11" s="11"/>
      <c r="Z11" s="17"/>
    </row>
    <row r="12" spans="1:29" ht="315.75" customHeight="1" x14ac:dyDescent="0.2">
      <c r="A12" s="3" t="s">
        <v>26</v>
      </c>
      <c r="B12" s="3" t="s">
        <v>27</v>
      </c>
      <c r="C12" s="3" t="s">
        <v>28</v>
      </c>
      <c r="D12" s="4" t="s">
        <v>29</v>
      </c>
      <c r="E12" s="4" t="s">
        <v>137</v>
      </c>
      <c r="F12" s="4" t="s">
        <v>49</v>
      </c>
      <c r="G12" s="3" t="s">
        <v>54</v>
      </c>
      <c r="H12" s="5" t="s">
        <v>45</v>
      </c>
      <c r="I12" s="4" t="s">
        <v>55</v>
      </c>
      <c r="J12" s="4" t="s">
        <v>56</v>
      </c>
      <c r="K12" s="4" t="s">
        <v>57</v>
      </c>
      <c r="L12" s="6">
        <v>2</v>
      </c>
      <c r="M12" s="6">
        <v>2</v>
      </c>
      <c r="N12" s="7" t="str">
        <f>IF(L12="","",VLOOKUP(L12*M12,[1]FORMULAS!$B$12:$D$22,3,FALSE))</f>
        <v>Bajo</v>
      </c>
      <c r="O12" s="8">
        <f>IF(H12="","",+VLOOKUP(H12,[1]FORMULAS!$B$6:$C$9,2,FALSE))</f>
        <v>60</v>
      </c>
      <c r="P12" s="7" t="str">
        <f>IF(O12="","",VLOOKUP(O12,[1]FORMULAS!$A$28:$B$31,2,FALSE))</f>
        <v>Muy Grave (MG)</v>
      </c>
      <c r="Q12" s="9">
        <f t="shared" si="0"/>
        <v>240</v>
      </c>
      <c r="R12" s="8" t="str">
        <f>IF(L12="","",VLOOKUP(L12*M12*O12,[1]FORMULAS!$H$25:$I$55,2,FALSE))</f>
        <v>II</v>
      </c>
      <c r="S12" s="10" t="str">
        <f>IF(L12="","",VLOOKUP(L12*M12*O12,[1]FORMULAS!$H$25:$J$55,3,FALSE))</f>
        <v>No Aceptable o Aceptable con Control Especifico</v>
      </c>
      <c r="T12" s="11"/>
      <c r="U12" s="11"/>
      <c r="V12" s="4"/>
      <c r="W12" s="4"/>
      <c r="X12" s="4"/>
      <c r="Y12" s="11"/>
      <c r="Z12" s="17"/>
    </row>
    <row r="13" spans="1:29" ht="315.75" customHeight="1" x14ac:dyDescent="0.2">
      <c r="A13" s="3" t="s">
        <v>26</v>
      </c>
      <c r="B13" s="3" t="s">
        <v>27</v>
      </c>
      <c r="C13" s="3" t="s">
        <v>28</v>
      </c>
      <c r="D13" s="4" t="s">
        <v>29</v>
      </c>
      <c r="E13" s="4" t="s">
        <v>137</v>
      </c>
      <c r="F13" s="4" t="s">
        <v>58</v>
      </c>
      <c r="G13" s="3" t="s">
        <v>59</v>
      </c>
      <c r="H13" s="5" t="s">
        <v>32</v>
      </c>
      <c r="I13" s="4" t="s">
        <v>60</v>
      </c>
      <c r="J13" s="4" t="s">
        <v>61</v>
      </c>
      <c r="K13" s="4" t="s">
        <v>62</v>
      </c>
      <c r="L13" s="6">
        <v>2</v>
      </c>
      <c r="M13" s="6">
        <v>2</v>
      </c>
      <c r="N13" s="7" t="str">
        <f>IF(L13="","",VLOOKUP(L13*M13,[1]FORMULAS!$B$12:$D$22,3,FALSE))</f>
        <v>Bajo</v>
      </c>
      <c r="O13" s="8">
        <f>IF(H13="","",+VLOOKUP(H13,[1]FORMULAS!$B$6:$C$9,2,FALSE))</f>
        <v>25</v>
      </c>
      <c r="P13" s="7" t="str">
        <f>IF(O13="","",VLOOKUP(O13,[1]FORMULAS!$A$28:$B$31,2,FALSE))</f>
        <v>Grave (G)</v>
      </c>
      <c r="Q13" s="9">
        <f t="shared" si="0"/>
        <v>100</v>
      </c>
      <c r="R13" s="8" t="str">
        <f>IF(L13="","",VLOOKUP(L13*M13*O13,[1]FORMULAS!$H$25:$I$55,2,FALSE))</f>
        <v>III</v>
      </c>
      <c r="S13" s="10" t="str">
        <f>IF(L13="","",VLOOKUP(L13*M13*O13,[1]FORMULAS!$H$25:$J$55,3,FALSE))</f>
        <v>Aceptable</v>
      </c>
      <c r="T13" s="11"/>
      <c r="U13" s="11"/>
      <c r="V13" s="11"/>
      <c r="W13" s="11"/>
      <c r="X13" s="11"/>
      <c r="Y13" s="11"/>
      <c r="Z13" s="17"/>
    </row>
    <row r="14" spans="1:29" ht="315.75" customHeight="1" x14ac:dyDescent="0.2">
      <c r="A14" s="3" t="s">
        <v>26</v>
      </c>
      <c r="B14" s="3" t="s">
        <v>27</v>
      </c>
      <c r="C14" s="3" t="s">
        <v>28</v>
      </c>
      <c r="D14" s="4" t="s">
        <v>29</v>
      </c>
      <c r="E14" s="4" t="s">
        <v>137</v>
      </c>
      <c r="F14" s="4" t="s">
        <v>58</v>
      </c>
      <c r="G14" s="3" t="s">
        <v>63</v>
      </c>
      <c r="H14" s="5" t="s">
        <v>32</v>
      </c>
      <c r="I14" s="4" t="s">
        <v>64</v>
      </c>
      <c r="J14" s="4" t="s">
        <v>65</v>
      </c>
      <c r="K14" s="4" t="s">
        <v>66</v>
      </c>
      <c r="L14" s="6">
        <v>2</v>
      </c>
      <c r="M14" s="6">
        <v>2</v>
      </c>
      <c r="N14" s="7" t="str">
        <f>IF(L14="","",VLOOKUP(L14*M14,[1]FORMULAS!$B$12:$D$22,3,FALSE))</f>
        <v>Bajo</v>
      </c>
      <c r="O14" s="8">
        <f>IF(H14="","",+VLOOKUP(H14,[1]FORMULAS!$B$6:$C$9,2,FALSE))</f>
        <v>25</v>
      </c>
      <c r="P14" s="7" t="str">
        <f>IF(O14="","",VLOOKUP(O14,[1]FORMULAS!$A$28:$B$31,2,FALSE))</f>
        <v>Grave (G)</v>
      </c>
      <c r="Q14" s="9">
        <f t="shared" si="0"/>
        <v>100</v>
      </c>
      <c r="R14" s="8" t="str">
        <f>IF(L14="","",VLOOKUP(L14*M14*O14,[1]FORMULAS!$H$25:$I$55,2,FALSE))</f>
        <v>III</v>
      </c>
      <c r="S14" s="10" t="str">
        <f>IF(L14="","",VLOOKUP(L14*M14*O14,[1]FORMULAS!$H$25:$J$55,3,FALSE))</f>
        <v>Aceptable</v>
      </c>
      <c r="T14" s="11"/>
      <c r="U14" s="11"/>
      <c r="V14" s="11"/>
      <c r="W14" s="11"/>
      <c r="X14" s="11"/>
      <c r="Y14" s="11"/>
      <c r="Z14" s="17"/>
    </row>
    <row r="15" spans="1:29" ht="315.75" customHeight="1" x14ac:dyDescent="0.2">
      <c r="A15" s="3" t="s">
        <v>26</v>
      </c>
      <c r="B15" s="3" t="s">
        <v>27</v>
      </c>
      <c r="C15" s="3" t="s">
        <v>28</v>
      </c>
      <c r="D15" s="4" t="s">
        <v>29</v>
      </c>
      <c r="E15" s="4" t="s">
        <v>137</v>
      </c>
      <c r="F15" s="4" t="s">
        <v>67</v>
      </c>
      <c r="G15" s="3" t="s">
        <v>68</v>
      </c>
      <c r="H15" s="5" t="s">
        <v>32</v>
      </c>
      <c r="I15" s="4" t="s">
        <v>69</v>
      </c>
      <c r="J15" s="4" t="s">
        <v>70</v>
      </c>
      <c r="K15" s="4" t="s">
        <v>71</v>
      </c>
      <c r="L15" s="6">
        <v>10</v>
      </c>
      <c r="M15" s="6">
        <v>2</v>
      </c>
      <c r="N15" s="7" t="str">
        <f>IF(L15="","",VLOOKUP(L15*M15,[1]FORMULAS!$B$12:$D$22,3,FALSE))</f>
        <v>Alto</v>
      </c>
      <c r="O15" s="8">
        <f>IF(H15="","",+VLOOKUP(H15,[1]FORMULAS!$B$6:$C$9,2,FALSE))</f>
        <v>25</v>
      </c>
      <c r="P15" s="7" t="str">
        <f>IF(O15="","",VLOOKUP(O15,[1]FORMULAS!$A$28:$B$31,2,FALSE))</f>
        <v>Grave (G)</v>
      </c>
      <c r="Q15" s="9">
        <f t="shared" si="0"/>
        <v>500</v>
      </c>
      <c r="R15" s="8" t="str">
        <f>IF(L15="","",VLOOKUP(L15*M15*O15,[1]FORMULAS!$H$25:$I$55,2,FALSE))</f>
        <v>II</v>
      </c>
      <c r="S15" s="10" t="str">
        <f>IF(L15="","",VLOOKUP(L15*M15*O15,[1]FORMULAS!$H$25:$J$55,3,FALSE))</f>
        <v>No Aceptable o Aceptable con Control Especifico</v>
      </c>
      <c r="T15" s="11"/>
      <c r="U15" s="11"/>
      <c r="V15" s="11"/>
      <c r="W15" s="11"/>
      <c r="X15" s="11"/>
      <c r="Y15" s="11"/>
      <c r="Z15" s="17"/>
    </row>
    <row r="16" spans="1:29" ht="315.75" customHeight="1" x14ac:dyDescent="0.2">
      <c r="A16" s="3" t="s">
        <v>26</v>
      </c>
      <c r="B16" s="3" t="s">
        <v>27</v>
      </c>
      <c r="C16" s="3" t="s">
        <v>28</v>
      </c>
      <c r="D16" s="4" t="s">
        <v>29</v>
      </c>
      <c r="E16" s="4" t="s">
        <v>137</v>
      </c>
      <c r="F16" s="4" t="s">
        <v>67</v>
      </c>
      <c r="G16" s="3" t="s">
        <v>72</v>
      </c>
      <c r="H16" s="5" t="s">
        <v>45</v>
      </c>
      <c r="I16" s="4"/>
      <c r="J16" s="4" t="s">
        <v>73</v>
      </c>
      <c r="K16" s="4" t="s">
        <v>74</v>
      </c>
      <c r="L16" s="6">
        <v>2</v>
      </c>
      <c r="M16" s="6">
        <v>3</v>
      </c>
      <c r="N16" s="7" t="str">
        <f>IF(L16="","",VLOOKUP(L16*M16,[1]FORMULAS!$B$12:$D$22,3,FALSE))</f>
        <v>Medio</v>
      </c>
      <c r="O16" s="8">
        <f>IF(H16="","",+VLOOKUP(H16,[1]FORMULAS!$B$6:$C$9,2,FALSE))</f>
        <v>60</v>
      </c>
      <c r="P16" s="7" t="str">
        <f>IF(O16="","",VLOOKUP(O16,[1]FORMULAS!$A$28:$B$31,2,FALSE))</f>
        <v>Muy Grave (MG)</v>
      </c>
      <c r="Q16" s="9">
        <f t="shared" si="0"/>
        <v>360</v>
      </c>
      <c r="R16" s="8" t="str">
        <f>IF(L16="","",VLOOKUP(L16*M16*O16,[1]FORMULAS!$H$25:$I$55,2,FALSE))</f>
        <v>II</v>
      </c>
      <c r="S16" s="10" t="str">
        <f>IF(L16="","",VLOOKUP(L16*M16*O16,[1]FORMULAS!$H$25:$J$55,3,FALSE))</f>
        <v>No Aceptable o Aceptable con Control Especifico</v>
      </c>
      <c r="T16" s="11"/>
      <c r="U16" s="11"/>
      <c r="V16" s="4"/>
      <c r="W16" s="4"/>
      <c r="X16" s="4"/>
      <c r="Y16" s="11"/>
      <c r="Z16" s="17"/>
    </row>
    <row r="17" spans="1:26" ht="315.75" customHeight="1" x14ac:dyDescent="0.2">
      <c r="A17" s="3" t="s">
        <v>26</v>
      </c>
      <c r="B17" s="3" t="s">
        <v>27</v>
      </c>
      <c r="C17" s="3" t="s">
        <v>28</v>
      </c>
      <c r="D17" s="4" t="s">
        <v>29</v>
      </c>
      <c r="E17" s="4" t="s">
        <v>137</v>
      </c>
      <c r="F17" s="4" t="s">
        <v>67</v>
      </c>
      <c r="G17" s="3" t="s">
        <v>75</v>
      </c>
      <c r="H17" s="5" t="s">
        <v>45</v>
      </c>
      <c r="I17" s="4" t="s">
        <v>76</v>
      </c>
      <c r="J17" s="4" t="s">
        <v>77</v>
      </c>
      <c r="K17" s="4" t="s">
        <v>78</v>
      </c>
      <c r="L17" s="6">
        <v>6</v>
      </c>
      <c r="M17" s="6">
        <v>3</v>
      </c>
      <c r="N17" s="7" t="str">
        <f>IF(L17="","",VLOOKUP(L17*M17,[1]FORMULAS!$B$12:$D$22,3,FALSE))</f>
        <v>Alto</v>
      </c>
      <c r="O17" s="8">
        <f>IF(H17="","",+VLOOKUP(H17,[1]FORMULAS!$B$6:$C$9,2,FALSE))</f>
        <v>60</v>
      </c>
      <c r="P17" s="7" t="str">
        <f>IF(O17="","",VLOOKUP(O17,[1]FORMULAS!$A$28:$B$31,2,FALSE))</f>
        <v>Muy Grave (MG)</v>
      </c>
      <c r="Q17" s="9">
        <f t="shared" si="0"/>
        <v>1080</v>
      </c>
      <c r="R17" s="8" t="str">
        <f>IF(L17="","",VLOOKUP(L17*M17*O17,[1]FORMULAS!$H$25:$I$55,2,FALSE))</f>
        <v>I</v>
      </c>
      <c r="S17" s="10" t="str">
        <f>IF(L17="","",VLOOKUP(L17*M17*O17,[1]FORMULAS!$H$25:$J$55,3,FALSE))</f>
        <v>No Aceptable</v>
      </c>
      <c r="T17" s="11"/>
      <c r="U17" s="11"/>
      <c r="V17" s="11"/>
      <c r="W17" s="11"/>
      <c r="X17" s="11"/>
      <c r="Y17" s="11"/>
      <c r="Z17" s="17"/>
    </row>
    <row r="18" spans="1:26" ht="315.75" customHeight="1" x14ac:dyDescent="0.2">
      <c r="A18" s="3" t="s">
        <v>26</v>
      </c>
      <c r="B18" s="3" t="s">
        <v>27</v>
      </c>
      <c r="C18" s="3" t="s">
        <v>28</v>
      </c>
      <c r="D18" s="4" t="s">
        <v>29</v>
      </c>
      <c r="E18" s="4" t="s">
        <v>137</v>
      </c>
      <c r="F18" s="4" t="s">
        <v>67</v>
      </c>
      <c r="G18" s="3" t="s">
        <v>79</v>
      </c>
      <c r="H18" s="5" t="s">
        <v>32</v>
      </c>
      <c r="I18" s="4" t="s">
        <v>80</v>
      </c>
      <c r="J18" s="4" t="s">
        <v>81</v>
      </c>
      <c r="K18" s="4" t="s">
        <v>82</v>
      </c>
      <c r="L18" s="6">
        <v>6</v>
      </c>
      <c r="M18" s="6">
        <v>2</v>
      </c>
      <c r="N18" s="7" t="str">
        <f>IF(L18="","",VLOOKUP(L18*M18,[1]FORMULAS!$B$12:$D$22,3,FALSE))</f>
        <v>Alto</v>
      </c>
      <c r="O18" s="8">
        <f>IF(H18="","",+VLOOKUP(H18,[1]FORMULAS!$B$6:$C$9,2,FALSE))</f>
        <v>25</v>
      </c>
      <c r="P18" s="7" t="str">
        <f>IF(O18="","",VLOOKUP(O18,[1]FORMULAS!$A$28:$B$31,2,FALSE))</f>
        <v>Grave (G)</v>
      </c>
      <c r="Q18" s="9">
        <f t="shared" si="0"/>
        <v>300</v>
      </c>
      <c r="R18" s="8" t="str">
        <f>IF(L18="","",VLOOKUP(L18*M18*O18,[1]FORMULAS!$H$25:$I$55,2,FALSE))</f>
        <v>II</v>
      </c>
      <c r="S18" s="10" t="str">
        <f>IF(L18="","",VLOOKUP(L18*M18*O18,[1]FORMULAS!$H$25:$J$55,3,FALSE))</f>
        <v>No Aceptable o Aceptable con Control Especifico</v>
      </c>
      <c r="T18" s="11"/>
      <c r="U18" s="11"/>
      <c r="V18" s="11"/>
      <c r="W18" s="11"/>
      <c r="X18" s="4"/>
      <c r="Y18" s="11"/>
      <c r="Z18" s="17"/>
    </row>
    <row r="19" spans="1:26" ht="315.75" customHeight="1" x14ac:dyDescent="0.2">
      <c r="A19" s="3" t="s">
        <v>26</v>
      </c>
      <c r="B19" s="3" t="s">
        <v>27</v>
      </c>
      <c r="C19" s="3" t="s">
        <v>28</v>
      </c>
      <c r="D19" s="4" t="s">
        <v>29</v>
      </c>
      <c r="E19" s="4" t="s">
        <v>137</v>
      </c>
      <c r="F19" s="4" t="s">
        <v>67</v>
      </c>
      <c r="G19" s="3" t="s">
        <v>83</v>
      </c>
      <c r="H19" s="5" t="s">
        <v>45</v>
      </c>
      <c r="I19" s="4" t="s">
        <v>84</v>
      </c>
      <c r="J19" s="4" t="s">
        <v>85</v>
      </c>
      <c r="K19" s="4" t="s">
        <v>86</v>
      </c>
      <c r="L19" s="6">
        <v>6</v>
      </c>
      <c r="M19" s="6">
        <v>2</v>
      </c>
      <c r="N19" s="7" t="str">
        <f>IF(L19="","",VLOOKUP(L19*M19,[1]FORMULAS!$B$12:$D$22,3,FALSE))</f>
        <v>Alto</v>
      </c>
      <c r="O19" s="8">
        <f>IF(H19="","",+VLOOKUP(H19,[1]FORMULAS!$B$6:$C$9,2,FALSE))</f>
        <v>60</v>
      </c>
      <c r="P19" s="7" t="str">
        <f>IF(O19="","",VLOOKUP(O19,[1]FORMULAS!$A$28:$B$31,2,FALSE))</f>
        <v>Muy Grave (MG)</v>
      </c>
      <c r="Q19" s="9">
        <f t="shared" si="0"/>
        <v>720</v>
      </c>
      <c r="R19" s="8" t="str">
        <f>IF(L19="","",VLOOKUP(L19*M19*O19,[1]FORMULAS!$H$25:$I$55,2,FALSE))</f>
        <v>I</v>
      </c>
      <c r="S19" s="10" t="str">
        <f>IF(L19="","",VLOOKUP(L19*M19*O19,[1]FORMULAS!$H$25:$J$55,3,FALSE))</f>
        <v>No Aceptable</v>
      </c>
      <c r="T19" s="11"/>
      <c r="U19" s="11"/>
      <c r="V19" s="4"/>
      <c r="W19" s="4"/>
      <c r="X19" s="4"/>
      <c r="Y19" s="11"/>
      <c r="Z19" s="17"/>
    </row>
    <row r="20" spans="1:26" ht="315.75" customHeight="1" x14ac:dyDescent="0.2">
      <c r="A20" s="3" t="s">
        <v>26</v>
      </c>
      <c r="B20" s="3" t="s">
        <v>27</v>
      </c>
      <c r="C20" s="3" t="s">
        <v>28</v>
      </c>
      <c r="D20" s="4" t="s">
        <v>29</v>
      </c>
      <c r="E20" s="4" t="s">
        <v>137</v>
      </c>
      <c r="F20" s="4" t="s">
        <v>67</v>
      </c>
      <c r="G20" s="3" t="s">
        <v>87</v>
      </c>
      <c r="H20" s="5" t="s">
        <v>32</v>
      </c>
      <c r="I20" s="4" t="s">
        <v>88</v>
      </c>
      <c r="J20" s="4" t="s">
        <v>89</v>
      </c>
      <c r="K20" s="4" t="s">
        <v>90</v>
      </c>
      <c r="L20" s="6">
        <v>6</v>
      </c>
      <c r="M20" s="6">
        <v>2</v>
      </c>
      <c r="N20" s="7" t="str">
        <f>IF(L20="","",VLOOKUP(L20*M20,[1]FORMULAS!$B$12:$D$22,3,FALSE))</f>
        <v>Alto</v>
      </c>
      <c r="O20" s="8">
        <f>IF(H20="","",+VLOOKUP(H20,[1]FORMULAS!$B$6:$C$9,2,FALSE))</f>
        <v>25</v>
      </c>
      <c r="P20" s="7" t="str">
        <f>IF(O20="","",VLOOKUP(O20,[1]FORMULAS!$A$28:$B$31,2,FALSE))</f>
        <v>Grave (G)</v>
      </c>
      <c r="Q20" s="9">
        <f t="shared" si="0"/>
        <v>300</v>
      </c>
      <c r="R20" s="8" t="str">
        <f>IF(L20="","",VLOOKUP(L20*M20*O20,[1]FORMULAS!$H$25:$I$55,2,FALSE))</f>
        <v>II</v>
      </c>
      <c r="S20" s="10" t="str">
        <f>IF(L20="","",VLOOKUP(L20*M20*O20,[1]FORMULAS!$H$25:$J$55,3,FALSE))</f>
        <v>No Aceptable o Aceptable con Control Especifico</v>
      </c>
      <c r="T20" s="11"/>
      <c r="U20" s="11"/>
      <c r="V20" s="11"/>
      <c r="W20" s="11"/>
      <c r="X20" s="11"/>
      <c r="Y20" s="11"/>
      <c r="Z20" s="17"/>
    </row>
    <row r="21" spans="1:26" ht="315.75" customHeight="1" x14ac:dyDescent="0.2">
      <c r="A21" s="3" t="s">
        <v>26</v>
      </c>
      <c r="B21" s="3" t="s">
        <v>27</v>
      </c>
      <c r="C21" s="3" t="s">
        <v>28</v>
      </c>
      <c r="D21" s="4" t="s">
        <v>29</v>
      </c>
      <c r="E21" s="4" t="s">
        <v>137</v>
      </c>
      <c r="F21" s="4" t="s">
        <v>67</v>
      </c>
      <c r="G21" s="3" t="s">
        <v>91</v>
      </c>
      <c r="H21" s="5" t="s">
        <v>32</v>
      </c>
      <c r="I21" s="4" t="s">
        <v>92</v>
      </c>
      <c r="J21" s="4" t="s">
        <v>93</v>
      </c>
      <c r="K21" s="4" t="s">
        <v>94</v>
      </c>
      <c r="L21" s="6">
        <v>2</v>
      </c>
      <c r="M21" s="6">
        <v>2</v>
      </c>
      <c r="N21" s="7" t="str">
        <f>IF(L21="","",VLOOKUP(L21*M21,[1]FORMULAS!$B$12:$D$22,3,FALSE))</f>
        <v>Bajo</v>
      </c>
      <c r="O21" s="8">
        <f>IF(H21="","",+VLOOKUP(H21,[1]FORMULAS!$B$6:$C$9,2,FALSE))</f>
        <v>25</v>
      </c>
      <c r="P21" s="7" t="str">
        <f>IF(O21="","",VLOOKUP(O21,[1]FORMULAS!$A$28:$B$31,2,FALSE))</f>
        <v>Grave (G)</v>
      </c>
      <c r="Q21" s="9">
        <f t="shared" si="0"/>
        <v>100</v>
      </c>
      <c r="R21" s="8" t="str">
        <f>IF(L21="","",VLOOKUP(L21*M21*O21,[1]FORMULAS!$H$25:$I$55,2,FALSE))</f>
        <v>III</v>
      </c>
      <c r="S21" s="10" t="str">
        <f>IF(L21="","",VLOOKUP(L21*M21*O21,[1]FORMULAS!$H$25:$J$55,3,FALSE))</f>
        <v>Aceptable</v>
      </c>
      <c r="T21" s="11"/>
      <c r="U21" s="11"/>
      <c r="V21" s="4"/>
      <c r="W21" s="4"/>
      <c r="X21" s="4"/>
      <c r="Y21" s="11"/>
      <c r="Z21" s="17"/>
    </row>
    <row r="22" spans="1:26" ht="315.75" customHeight="1" x14ac:dyDescent="0.2">
      <c r="A22" s="3" t="s">
        <v>26</v>
      </c>
      <c r="B22" s="3" t="s">
        <v>27</v>
      </c>
      <c r="C22" s="3" t="s">
        <v>28</v>
      </c>
      <c r="D22" s="4" t="s">
        <v>29</v>
      </c>
      <c r="E22" s="4" t="s">
        <v>137</v>
      </c>
      <c r="F22" s="4" t="s">
        <v>95</v>
      </c>
      <c r="G22" s="3" t="s">
        <v>96</v>
      </c>
      <c r="H22" s="5" t="s">
        <v>97</v>
      </c>
      <c r="I22" s="4" t="s">
        <v>98</v>
      </c>
      <c r="J22" s="4" t="s">
        <v>99</v>
      </c>
      <c r="K22" s="4" t="s">
        <v>100</v>
      </c>
      <c r="L22" s="6">
        <v>10</v>
      </c>
      <c r="M22" s="6">
        <v>2</v>
      </c>
      <c r="N22" s="7" t="str">
        <f>IF(L22="","",VLOOKUP(L22*M22,[1]FORMULAS!$B$12:$D$22,3,FALSE))</f>
        <v>Alto</v>
      </c>
      <c r="O22" s="8">
        <f>IF(H22="","",+VLOOKUP(H22,[1]FORMULAS!$B$6:$C$9,2,FALSE))</f>
        <v>100</v>
      </c>
      <c r="P22" s="7" t="str">
        <f>IF(O22="","",VLOOKUP(O22,[1]FORMULAS!$A$28:$B$31,2,FALSE))</f>
        <v>Mortal o Catastrófico  (M)</v>
      </c>
      <c r="Q22" s="9">
        <f t="shared" si="0"/>
        <v>2000</v>
      </c>
      <c r="R22" s="8" t="str">
        <f>IF(L22="","",VLOOKUP(L22*M22*O22,[1]FORMULAS!$H$25:$I$55,2,FALSE))</f>
        <v>I</v>
      </c>
      <c r="S22" s="10" t="str">
        <f>IF(L22="","",VLOOKUP(L22*M22*O22,[1]FORMULAS!$H$25:$J$55,3,FALSE))</f>
        <v>No Aceptable</v>
      </c>
      <c r="T22" s="11"/>
      <c r="U22" s="11"/>
      <c r="V22" s="11"/>
      <c r="W22" s="11"/>
      <c r="X22" s="11"/>
      <c r="Y22" s="11"/>
      <c r="Z22" s="17"/>
    </row>
    <row r="23" spans="1:26" ht="315.75" customHeight="1" x14ac:dyDescent="0.2">
      <c r="A23" s="3" t="s">
        <v>26</v>
      </c>
      <c r="B23" s="3" t="s">
        <v>27</v>
      </c>
      <c r="C23" s="3" t="s">
        <v>28</v>
      </c>
      <c r="D23" s="4" t="s">
        <v>29</v>
      </c>
      <c r="E23" s="4" t="s">
        <v>137</v>
      </c>
      <c r="F23" s="4" t="s">
        <v>95</v>
      </c>
      <c r="G23" s="3" t="s">
        <v>101</v>
      </c>
      <c r="H23" s="5" t="s">
        <v>97</v>
      </c>
      <c r="I23" s="4" t="s">
        <v>102</v>
      </c>
      <c r="J23" s="4" t="s">
        <v>103</v>
      </c>
      <c r="K23" s="4" t="s">
        <v>104</v>
      </c>
      <c r="L23" s="6">
        <v>2</v>
      </c>
      <c r="M23" s="6">
        <v>2</v>
      </c>
      <c r="N23" s="7" t="str">
        <f>IF(L23="","",VLOOKUP(L23*M23,[1]FORMULAS!$B$12:$D$22,3,FALSE))</f>
        <v>Bajo</v>
      </c>
      <c r="O23" s="8">
        <f>IF(H23="","",+VLOOKUP(H23,[1]FORMULAS!$B$6:$C$9,2,FALSE))</f>
        <v>100</v>
      </c>
      <c r="P23" s="7" t="str">
        <f>IF(O23="","",VLOOKUP(O23,[1]FORMULAS!$A$28:$B$31,2,FALSE))</f>
        <v>Mortal o Catastrófico  (M)</v>
      </c>
      <c r="Q23" s="9">
        <f t="shared" si="0"/>
        <v>400</v>
      </c>
      <c r="R23" s="8" t="str">
        <f>IF(L23="","",VLOOKUP(L23*M23*O23,[1]FORMULAS!$H$25:$I$55,2,FALSE))</f>
        <v>II</v>
      </c>
      <c r="S23" s="10" t="str">
        <f>IF(L23="","",VLOOKUP(L23*M23*O23,[1]FORMULAS!$H$25:$J$55,3,FALSE))</f>
        <v>No Aceptable o Aceptable con Control Especifico</v>
      </c>
      <c r="T23" s="11"/>
      <c r="U23" s="11"/>
      <c r="V23" s="4"/>
      <c r="W23" s="4"/>
      <c r="X23" s="3"/>
      <c r="Y23" s="11"/>
      <c r="Z23" s="17"/>
    </row>
    <row r="24" spans="1:26" ht="315.75" customHeight="1" x14ac:dyDescent="0.2">
      <c r="A24" s="3" t="s">
        <v>26</v>
      </c>
      <c r="B24" s="3" t="s">
        <v>105</v>
      </c>
      <c r="C24" s="3" t="s">
        <v>106</v>
      </c>
      <c r="D24" s="4" t="s">
        <v>29</v>
      </c>
      <c r="E24" s="4" t="s">
        <v>107</v>
      </c>
      <c r="F24" s="4" t="s">
        <v>30</v>
      </c>
      <c r="G24" s="3" t="s">
        <v>31</v>
      </c>
      <c r="H24" s="5" t="s">
        <v>32</v>
      </c>
      <c r="I24" s="4" t="s">
        <v>33</v>
      </c>
      <c r="J24" s="4" t="s">
        <v>34</v>
      </c>
      <c r="K24" s="4" t="s">
        <v>35</v>
      </c>
      <c r="L24" s="6">
        <v>6</v>
      </c>
      <c r="M24" s="6">
        <v>2</v>
      </c>
      <c r="N24" s="7" t="str">
        <f>IF(L24="","",VLOOKUP(L24*M24,[1]FORMULAS!$B$12:$D$22,3,FALSE))</f>
        <v>Alto</v>
      </c>
      <c r="O24" s="8">
        <f>IF(H24="","",+VLOOKUP(H24,[1]FORMULAS!$B$6:$C$9,2,FALSE))</f>
        <v>25</v>
      </c>
      <c r="P24" s="7" t="str">
        <f>IF(O24="","",VLOOKUP(O24,[1]FORMULAS!$A$28:$B$31,2,FALSE))</f>
        <v>Grave (G)</v>
      </c>
      <c r="Q24" s="9">
        <f t="shared" si="0"/>
        <v>300</v>
      </c>
      <c r="R24" s="8" t="str">
        <f>IF(L24="","",VLOOKUP(L24*M24*O24,[1]FORMULAS!$H$25:$I$55,2,FALSE))</f>
        <v>II</v>
      </c>
      <c r="S24" s="10" t="str">
        <f>IF(L24="","",VLOOKUP(L24*M24*O24,[1]FORMULAS!$H$25:$J$55,3,FALSE))</f>
        <v>No Aceptable o Aceptable con Control Especifico</v>
      </c>
      <c r="T24" s="11"/>
      <c r="U24" s="11"/>
      <c r="V24" s="11"/>
      <c r="W24" s="11"/>
      <c r="X24" s="11"/>
      <c r="Y24" s="11"/>
      <c r="Z24" s="17"/>
    </row>
    <row r="25" spans="1:26" ht="315.75" customHeight="1" x14ac:dyDescent="0.2">
      <c r="A25" s="3" t="s">
        <v>26</v>
      </c>
      <c r="B25" s="3" t="s">
        <v>105</v>
      </c>
      <c r="C25" s="3" t="s">
        <v>106</v>
      </c>
      <c r="D25" s="4" t="s">
        <v>136</v>
      </c>
      <c r="E25" s="4" t="s">
        <v>107</v>
      </c>
      <c r="F25" s="4" t="s">
        <v>30</v>
      </c>
      <c r="G25" s="3" t="s">
        <v>36</v>
      </c>
      <c r="H25" s="5" t="s">
        <v>37</v>
      </c>
      <c r="I25" s="4" t="s">
        <v>108</v>
      </c>
      <c r="J25" s="4" t="s">
        <v>109</v>
      </c>
      <c r="K25" s="4" t="s">
        <v>110</v>
      </c>
      <c r="L25" s="6">
        <v>2</v>
      </c>
      <c r="M25" s="6">
        <v>3</v>
      </c>
      <c r="N25" s="7" t="str">
        <f>IF(L25="","",VLOOKUP(L25*M25,[1]FORMULAS!$B$12:$D$22,3,FALSE))</f>
        <v>Medio</v>
      </c>
      <c r="O25" s="8">
        <f>IF(H25="","",+VLOOKUP(H25,[1]FORMULAS!$B$6:$C$9,2,FALSE))</f>
        <v>10</v>
      </c>
      <c r="P25" s="7" t="str">
        <f>IF(O25="","",VLOOKUP(O25,[1]FORMULAS!$A$28:$B$31,2,FALSE))</f>
        <v>Leve (L)</v>
      </c>
      <c r="Q25" s="9">
        <f t="shared" si="0"/>
        <v>60</v>
      </c>
      <c r="R25" s="8" t="str">
        <f>IF(L25="","",VLOOKUP(L25*M25*O25,[1]FORMULAS!$H$25:$I$55,2,FALSE))</f>
        <v>III</v>
      </c>
      <c r="S25" s="10" t="str">
        <f>IF(L25="","",VLOOKUP(L25*M25*O25,[1]FORMULAS!$H$25:$J$55,3,FALSE))</f>
        <v>Aceptable</v>
      </c>
      <c r="T25" s="11"/>
      <c r="U25" s="11"/>
      <c r="V25" s="4"/>
      <c r="W25" s="4"/>
      <c r="X25" s="4"/>
      <c r="Y25" s="11"/>
      <c r="Z25" s="17"/>
    </row>
    <row r="26" spans="1:26" ht="315.75" customHeight="1" x14ac:dyDescent="0.2">
      <c r="A26" s="3" t="s">
        <v>26</v>
      </c>
      <c r="B26" s="3" t="s">
        <v>105</v>
      </c>
      <c r="C26" s="3" t="s">
        <v>106</v>
      </c>
      <c r="D26" s="4" t="s">
        <v>136</v>
      </c>
      <c r="E26" s="4" t="s">
        <v>107</v>
      </c>
      <c r="F26" s="4" t="s">
        <v>30</v>
      </c>
      <c r="G26" s="3" t="s">
        <v>41</v>
      </c>
      <c r="H26" s="5" t="s">
        <v>37</v>
      </c>
      <c r="I26" s="4"/>
      <c r="J26" s="4" t="s">
        <v>42</v>
      </c>
      <c r="K26" s="4" t="s">
        <v>43</v>
      </c>
      <c r="L26" s="6">
        <v>2</v>
      </c>
      <c r="M26" s="6">
        <v>4</v>
      </c>
      <c r="N26" s="7" t="str">
        <f>IF(L26="","",VLOOKUP(L26*M26,[1]FORMULAS!$B$12:$D$22,3,FALSE))</f>
        <v>Medio</v>
      </c>
      <c r="O26" s="8">
        <f>IF(H26="","",+VLOOKUP(H26,[1]FORMULAS!$B$6:$C$9,2,FALSE))</f>
        <v>10</v>
      </c>
      <c r="P26" s="7" t="str">
        <f>IF(O26="","",VLOOKUP(O26,[1]FORMULAS!$A$28:$B$31,2,FALSE))</f>
        <v>Leve (L)</v>
      </c>
      <c r="Q26" s="9">
        <f t="shared" si="0"/>
        <v>80</v>
      </c>
      <c r="R26" s="8" t="str">
        <f>IF(L26="","",VLOOKUP(L26*M26*O26,[1]FORMULAS!$H$25:$I$55,2,FALSE))</f>
        <v>III</v>
      </c>
      <c r="S26" s="10" t="str">
        <f>IF(L26="","",VLOOKUP(L26*M26*O26,[1]FORMULAS!$H$25:$J$55,3,FALSE))</f>
        <v>Aceptable</v>
      </c>
      <c r="T26" s="11"/>
      <c r="U26" s="11"/>
      <c r="V26" s="11"/>
      <c r="W26" s="11"/>
      <c r="X26" s="11"/>
      <c r="Y26" s="11"/>
      <c r="Z26" s="17"/>
    </row>
    <row r="27" spans="1:26" ht="315.75" customHeight="1" x14ac:dyDescent="0.2">
      <c r="A27" s="3" t="s">
        <v>26</v>
      </c>
      <c r="B27" s="3" t="s">
        <v>105</v>
      </c>
      <c r="C27" s="3" t="s">
        <v>106</v>
      </c>
      <c r="D27" s="4" t="s">
        <v>136</v>
      </c>
      <c r="E27" s="4" t="s">
        <v>107</v>
      </c>
      <c r="F27" s="4" t="s">
        <v>30</v>
      </c>
      <c r="G27" s="3" t="s">
        <v>44</v>
      </c>
      <c r="H27" s="5" t="s">
        <v>45</v>
      </c>
      <c r="I27" s="4" t="s">
        <v>46</v>
      </c>
      <c r="J27" s="4" t="s">
        <v>47</v>
      </c>
      <c r="K27" s="4" t="s">
        <v>48</v>
      </c>
      <c r="L27" s="6">
        <v>2</v>
      </c>
      <c r="M27" s="6">
        <v>3</v>
      </c>
      <c r="N27" s="7" t="str">
        <f>IF(L27="","",VLOOKUP(L27*M27,[1]FORMULAS!$B$12:$D$22,3,FALSE))</f>
        <v>Medio</v>
      </c>
      <c r="O27" s="8">
        <f>IF(H27="","",+VLOOKUP(H27,[1]FORMULAS!$B$6:$C$9,2,FALSE))</f>
        <v>60</v>
      </c>
      <c r="P27" s="7" t="str">
        <f>IF(O27="","",VLOOKUP(O27,[1]FORMULAS!$A$28:$B$31,2,FALSE))</f>
        <v>Muy Grave (MG)</v>
      </c>
      <c r="Q27" s="9">
        <f t="shared" si="0"/>
        <v>360</v>
      </c>
      <c r="R27" s="8" t="str">
        <f>IF(L27="","",VLOOKUP(L27*M27*O27,[1]FORMULAS!$H$25:$I$55,2,FALSE))</f>
        <v>II</v>
      </c>
      <c r="S27" s="10" t="str">
        <f>IF(L27="","",VLOOKUP(L27*M27*O27,[1]FORMULAS!$H$25:$J$55,3,FALSE))</f>
        <v>No Aceptable o Aceptable con Control Especifico</v>
      </c>
      <c r="T27" s="11"/>
      <c r="U27" s="11"/>
      <c r="V27" s="11"/>
      <c r="W27" s="11"/>
      <c r="X27" s="4"/>
      <c r="Y27" s="11"/>
      <c r="Z27" s="17"/>
    </row>
    <row r="28" spans="1:26" ht="315.75" customHeight="1" x14ac:dyDescent="0.2">
      <c r="A28" s="3" t="s">
        <v>26</v>
      </c>
      <c r="B28" s="3" t="s">
        <v>105</v>
      </c>
      <c r="C28" s="3" t="s">
        <v>106</v>
      </c>
      <c r="D28" s="4" t="s">
        <v>136</v>
      </c>
      <c r="E28" s="4" t="s">
        <v>107</v>
      </c>
      <c r="F28" s="4" t="s">
        <v>49</v>
      </c>
      <c r="G28" s="3" t="s">
        <v>50</v>
      </c>
      <c r="H28" s="5" t="s">
        <v>32</v>
      </c>
      <c r="I28" s="4" t="s">
        <v>51</v>
      </c>
      <c r="J28" s="4" t="s">
        <v>52</v>
      </c>
      <c r="K28" s="4" t="s">
        <v>53</v>
      </c>
      <c r="L28" s="6">
        <v>2</v>
      </c>
      <c r="M28" s="6">
        <v>3</v>
      </c>
      <c r="N28" s="7" t="str">
        <f>IF(L28="","",VLOOKUP(L28*M28,[1]FORMULAS!$B$12:$D$22,3,FALSE))</f>
        <v>Medio</v>
      </c>
      <c r="O28" s="8">
        <f>IF(H28="","",+VLOOKUP(H28,[1]FORMULAS!$B$6:$C$9,2,FALSE))</f>
        <v>25</v>
      </c>
      <c r="P28" s="7" t="str">
        <f>IF(O28="","",VLOOKUP(O28,[1]FORMULAS!$A$28:$B$31,2,FALSE))</f>
        <v>Grave (G)</v>
      </c>
      <c r="Q28" s="9">
        <f t="shared" si="0"/>
        <v>150</v>
      </c>
      <c r="R28" s="8" t="str">
        <f>IF(L28="","",VLOOKUP(L28*M28*O28,[1]FORMULAS!$H$25:$I$55,2,FALSE))</f>
        <v>II</v>
      </c>
      <c r="S28" s="10" t="str">
        <f>IF(L28="","",VLOOKUP(L28*M28*O28,[1]FORMULAS!$H$25:$J$55,3,FALSE))</f>
        <v>No Aceptable o Aceptable con Control Especifico</v>
      </c>
      <c r="T28" s="11"/>
      <c r="U28" s="11"/>
      <c r="V28" s="4"/>
      <c r="W28" s="4"/>
      <c r="X28" s="4"/>
      <c r="Y28" s="11"/>
      <c r="Z28" s="17"/>
    </row>
    <row r="29" spans="1:26" ht="315.75" customHeight="1" x14ac:dyDescent="0.2">
      <c r="A29" s="3" t="s">
        <v>26</v>
      </c>
      <c r="B29" s="3" t="s">
        <v>105</v>
      </c>
      <c r="C29" s="3" t="s">
        <v>106</v>
      </c>
      <c r="D29" s="4" t="s">
        <v>136</v>
      </c>
      <c r="E29" s="4" t="s">
        <v>107</v>
      </c>
      <c r="F29" s="4" t="s">
        <v>58</v>
      </c>
      <c r="G29" s="3" t="s">
        <v>59</v>
      </c>
      <c r="H29" s="5" t="s">
        <v>32</v>
      </c>
      <c r="I29" s="4" t="s">
        <v>60</v>
      </c>
      <c r="J29" s="4" t="s">
        <v>61</v>
      </c>
      <c r="K29" s="4" t="s">
        <v>62</v>
      </c>
      <c r="L29" s="6">
        <v>2</v>
      </c>
      <c r="M29" s="6">
        <v>1</v>
      </c>
      <c r="N29" s="7" t="str">
        <f>IF(L29="","",VLOOKUP(L29*M29,[1]FORMULAS!$B$12:$D$22,3,FALSE))</f>
        <v>Bajo</v>
      </c>
      <c r="O29" s="8">
        <f>IF(H29="","",+VLOOKUP(H29,[1]FORMULAS!$B$6:$C$9,2,FALSE))</f>
        <v>25</v>
      </c>
      <c r="P29" s="7" t="str">
        <f>IF(O29="","",VLOOKUP(O29,[1]FORMULAS!$A$28:$B$31,2,FALSE))</f>
        <v>Grave (G)</v>
      </c>
      <c r="Q29" s="9">
        <f t="shared" si="0"/>
        <v>50</v>
      </c>
      <c r="R29" s="8" t="str">
        <f>IF(L29="","",VLOOKUP(L29*M29*O29,[1]FORMULAS!$H$25:$I$55,2,FALSE))</f>
        <v>III</v>
      </c>
      <c r="S29" s="10" t="str">
        <f>IF(L29="","",VLOOKUP(L29*M29*O29,[1]FORMULAS!$H$25:$J$55,3,FALSE))</f>
        <v>Aceptable</v>
      </c>
      <c r="T29" s="11"/>
      <c r="U29" s="11"/>
      <c r="V29" s="4"/>
      <c r="W29" s="4"/>
      <c r="X29" s="4"/>
      <c r="Y29" s="11"/>
      <c r="Z29" s="17"/>
    </row>
    <row r="30" spans="1:26" ht="315.75" customHeight="1" x14ac:dyDescent="0.2">
      <c r="A30" s="3" t="s">
        <v>26</v>
      </c>
      <c r="B30" s="3" t="s">
        <v>105</v>
      </c>
      <c r="C30" s="3" t="s">
        <v>106</v>
      </c>
      <c r="D30" s="4" t="s">
        <v>136</v>
      </c>
      <c r="E30" s="4" t="s">
        <v>107</v>
      </c>
      <c r="F30" s="4" t="s">
        <v>58</v>
      </c>
      <c r="G30" s="3" t="s">
        <v>63</v>
      </c>
      <c r="H30" s="5" t="s">
        <v>32</v>
      </c>
      <c r="I30" s="4" t="s">
        <v>64</v>
      </c>
      <c r="J30" s="4" t="s">
        <v>65</v>
      </c>
      <c r="K30" s="4" t="s">
        <v>66</v>
      </c>
      <c r="L30" s="6">
        <v>2</v>
      </c>
      <c r="M30" s="6">
        <v>3</v>
      </c>
      <c r="N30" s="7" t="str">
        <f>IF(L30="","",VLOOKUP(L30*M30,[1]FORMULAS!$B$12:$D$22,3,FALSE))</f>
        <v>Medio</v>
      </c>
      <c r="O30" s="8">
        <f>IF(H30="","",+VLOOKUP(H30,[1]FORMULAS!$B$6:$C$9,2,FALSE))</f>
        <v>25</v>
      </c>
      <c r="P30" s="7" t="str">
        <f>IF(O30="","",VLOOKUP(O30,[1]FORMULAS!$A$28:$B$31,2,FALSE))</f>
        <v>Grave (G)</v>
      </c>
      <c r="Q30" s="9">
        <f t="shared" si="0"/>
        <v>150</v>
      </c>
      <c r="R30" s="8" t="str">
        <f>IF(L30="","",VLOOKUP(L30*M30*O30,[1]FORMULAS!$H$25:$I$55,2,FALSE))</f>
        <v>II</v>
      </c>
      <c r="S30" s="10" t="str">
        <f>IF(L30="","",VLOOKUP(L30*M30*O30,[1]FORMULAS!$H$25:$J$55,3,FALSE))</f>
        <v>No Aceptable o Aceptable con Control Especifico</v>
      </c>
      <c r="T30" s="11"/>
      <c r="U30" s="11"/>
      <c r="V30" s="11"/>
      <c r="W30" s="11"/>
      <c r="X30" s="11"/>
      <c r="Y30" s="11"/>
      <c r="Z30" s="17"/>
    </row>
    <row r="31" spans="1:26" ht="315.75" customHeight="1" x14ac:dyDescent="0.2">
      <c r="A31" s="3" t="s">
        <v>26</v>
      </c>
      <c r="B31" s="3" t="s">
        <v>105</v>
      </c>
      <c r="C31" s="3" t="s">
        <v>106</v>
      </c>
      <c r="D31" s="4" t="s">
        <v>136</v>
      </c>
      <c r="E31" s="4" t="s">
        <v>107</v>
      </c>
      <c r="F31" s="4" t="s">
        <v>67</v>
      </c>
      <c r="G31" s="3" t="s">
        <v>75</v>
      </c>
      <c r="H31" s="5" t="s">
        <v>45</v>
      </c>
      <c r="I31" s="4" t="s">
        <v>76</v>
      </c>
      <c r="J31" s="4" t="s">
        <v>77</v>
      </c>
      <c r="K31" s="4" t="s">
        <v>78</v>
      </c>
      <c r="L31" s="6">
        <v>6</v>
      </c>
      <c r="M31" s="6">
        <v>3</v>
      </c>
      <c r="N31" s="7" t="str">
        <f>IF(L31="","",VLOOKUP(L31*M31,[1]FORMULAS!$B$12:$D$22,3,FALSE))</f>
        <v>Alto</v>
      </c>
      <c r="O31" s="8">
        <f>IF(H31="","",+VLOOKUP(H31,[1]FORMULAS!$B$6:$C$9,2,FALSE))</f>
        <v>60</v>
      </c>
      <c r="P31" s="7" t="str">
        <f>IF(O31="","",VLOOKUP(O31,[1]FORMULAS!$A$28:$B$31,2,FALSE))</f>
        <v>Muy Grave (MG)</v>
      </c>
      <c r="Q31" s="9">
        <f t="shared" si="0"/>
        <v>1080</v>
      </c>
      <c r="R31" s="8" t="str">
        <f>IF(L31="","",VLOOKUP(L31*M31*O31,[1]FORMULAS!$H$25:$I$55,2,FALSE))</f>
        <v>I</v>
      </c>
      <c r="S31" s="10" t="str">
        <f>IF(L31="","",VLOOKUP(L31*M31*O31,[1]FORMULAS!$H$25:$J$55,3,FALSE))</f>
        <v>No Aceptable</v>
      </c>
      <c r="T31" s="11"/>
      <c r="U31" s="11"/>
      <c r="V31" s="4"/>
      <c r="W31" s="4"/>
      <c r="X31" s="4"/>
      <c r="Y31" s="11"/>
      <c r="Z31" s="17"/>
    </row>
    <row r="32" spans="1:26" ht="315.75" customHeight="1" x14ac:dyDescent="0.2">
      <c r="A32" s="3" t="s">
        <v>26</v>
      </c>
      <c r="B32" s="3" t="s">
        <v>105</v>
      </c>
      <c r="C32" s="3" t="s">
        <v>106</v>
      </c>
      <c r="D32" s="4" t="s">
        <v>136</v>
      </c>
      <c r="E32" s="4" t="s">
        <v>107</v>
      </c>
      <c r="F32" s="4" t="s">
        <v>67</v>
      </c>
      <c r="G32" s="3" t="s">
        <v>111</v>
      </c>
      <c r="H32" s="5" t="s">
        <v>45</v>
      </c>
      <c r="I32" s="4" t="s">
        <v>112</v>
      </c>
      <c r="J32" s="4" t="s">
        <v>113</v>
      </c>
      <c r="K32" s="4" t="s">
        <v>114</v>
      </c>
      <c r="L32" s="6">
        <v>2</v>
      </c>
      <c r="M32" s="6">
        <v>3</v>
      </c>
      <c r="N32" s="7" t="str">
        <f>IF(L32="","",VLOOKUP(L32*M32,[1]FORMULAS!$B$12:$D$22,3,FALSE))</f>
        <v>Medio</v>
      </c>
      <c r="O32" s="8">
        <f>IF(H32="","",+VLOOKUP(H32,[1]FORMULAS!$B$6:$C$9,2,FALSE))</f>
        <v>60</v>
      </c>
      <c r="P32" s="7" t="str">
        <f>IF(O32="","",VLOOKUP(O32,[1]FORMULAS!$A$28:$B$31,2,FALSE))</f>
        <v>Muy Grave (MG)</v>
      </c>
      <c r="Q32" s="9">
        <f t="shared" si="0"/>
        <v>360</v>
      </c>
      <c r="R32" s="8" t="str">
        <f>IF(L32="","",VLOOKUP(L32*M32*O32,[1]FORMULAS!$H$25:$I$55,2,FALSE))</f>
        <v>II</v>
      </c>
      <c r="S32" s="10" t="str">
        <f>IF(L32="","",VLOOKUP(L32*M32*O32,[1]FORMULAS!$H$25:$J$55,3,FALSE))</f>
        <v>No Aceptable o Aceptable con Control Especifico</v>
      </c>
      <c r="T32" s="11"/>
      <c r="U32" s="12"/>
      <c r="V32" s="4"/>
      <c r="W32" s="4"/>
      <c r="X32" s="4"/>
      <c r="Y32" s="11"/>
      <c r="Z32" s="17"/>
    </row>
    <row r="33" spans="1:26" ht="315.75" customHeight="1" x14ac:dyDescent="0.2">
      <c r="A33" s="3" t="s">
        <v>26</v>
      </c>
      <c r="B33" s="3" t="s">
        <v>105</v>
      </c>
      <c r="C33" s="3" t="s">
        <v>106</v>
      </c>
      <c r="D33" s="4" t="s">
        <v>136</v>
      </c>
      <c r="E33" s="4" t="s">
        <v>107</v>
      </c>
      <c r="F33" s="4" t="s">
        <v>67</v>
      </c>
      <c r="G33" s="3" t="s">
        <v>87</v>
      </c>
      <c r="H33" s="5" t="s">
        <v>32</v>
      </c>
      <c r="I33" s="4" t="s">
        <v>88</v>
      </c>
      <c r="J33" s="4" t="s">
        <v>89</v>
      </c>
      <c r="K33" s="4" t="s">
        <v>90</v>
      </c>
      <c r="L33" s="6">
        <v>6</v>
      </c>
      <c r="M33" s="6">
        <v>3</v>
      </c>
      <c r="N33" s="7" t="str">
        <f>IF(L33="","",VLOOKUP(L33*M33,[1]FORMULAS!$B$12:$D$22,3,FALSE))</f>
        <v>Alto</v>
      </c>
      <c r="O33" s="8">
        <f>IF(H33="","",+VLOOKUP(H33,[1]FORMULAS!$B$6:$C$9,2,FALSE))</f>
        <v>25</v>
      </c>
      <c r="P33" s="7" t="str">
        <f>IF(O33="","",VLOOKUP(O33,[1]FORMULAS!$A$28:$B$31,2,FALSE))</f>
        <v>Grave (G)</v>
      </c>
      <c r="Q33" s="9">
        <f t="shared" si="0"/>
        <v>450</v>
      </c>
      <c r="R33" s="8" t="str">
        <f>IF(L33="","",VLOOKUP(L33*M33*O33,[1]FORMULAS!$H$25:$I$55,2,FALSE))</f>
        <v>II</v>
      </c>
      <c r="S33" s="10" t="str">
        <f>IF(L33="","",VLOOKUP(L33*M33*O33,[1]FORMULAS!$H$25:$J$55,3,FALSE))</f>
        <v>No Aceptable o Aceptable con Control Especifico</v>
      </c>
      <c r="T33" s="11"/>
      <c r="U33" s="11"/>
      <c r="V33" s="4"/>
      <c r="W33" s="4"/>
      <c r="X33" s="3"/>
      <c r="Y33" s="11"/>
      <c r="Z33" s="17"/>
    </row>
    <row r="34" spans="1:26" ht="315.75" customHeight="1" x14ac:dyDescent="0.2">
      <c r="A34" s="3" t="s">
        <v>26</v>
      </c>
      <c r="B34" s="3" t="s">
        <v>105</v>
      </c>
      <c r="C34" s="3" t="s">
        <v>106</v>
      </c>
      <c r="D34" s="4" t="s">
        <v>136</v>
      </c>
      <c r="E34" s="4" t="s">
        <v>107</v>
      </c>
      <c r="F34" s="4" t="s">
        <v>67</v>
      </c>
      <c r="G34" s="3" t="s">
        <v>91</v>
      </c>
      <c r="H34" s="5" t="s">
        <v>32</v>
      </c>
      <c r="I34" s="4" t="s">
        <v>92</v>
      </c>
      <c r="J34" s="4" t="s">
        <v>93</v>
      </c>
      <c r="K34" s="4" t="s">
        <v>94</v>
      </c>
      <c r="L34" s="6">
        <v>2</v>
      </c>
      <c r="M34" s="6">
        <v>3</v>
      </c>
      <c r="N34" s="7" t="str">
        <f>IF(L34="","",VLOOKUP(L34*M34,[1]FORMULAS!$B$12:$D$22,3,FALSE))</f>
        <v>Medio</v>
      </c>
      <c r="O34" s="8">
        <f>IF(H34="","",+VLOOKUP(H34,[1]FORMULAS!$B$6:$C$9,2,FALSE))</f>
        <v>25</v>
      </c>
      <c r="P34" s="7" t="str">
        <f>IF(O34="","",VLOOKUP(O34,[1]FORMULAS!$A$28:$B$31,2,FALSE))</f>
        <v>Grave (G)</v>
      </c>
      <c r="Q34" s="9">
        <f t="shared" si="0"/>
        <v>150</v>
      </c>
      <c r="R34" s="8" t="str">
        <f>IF(L34="","",VLOOKUP(L34*M34*O34,[1]FORMULAS!$H$25:$I$55,2,FALSE))</f>
        <v>II</v>
      </c>
      <c r="S34" s="10" t="str">
        <f>IF(L34="","",VLOOKUP(L34*M34*O34,[1]FORMULAS!$H$25:$J$55,3,FALSE))</f>
        <v>No Aceptable o Aceptable con Control Especifico</v>
      </c>
      <c r="T34" s="11"/>
      <c r="U34" s="11"/>
      <c r="V34" s="11"/>
      <c r="W34" s="11"/>
      <c r="X34" s="11"/>
      <c r="Y34" s="11"/>
      <c r="Z34" s="17"/>
    </row>
    <row r="35" spans="1:26" ht="315.75" customHeight="1" x14ac:dyDescent="0.2">
      <c r="A35" s="3" t="s">
        <v>26</v>
      </c>
      <c r="B35" s="3" t="s">
        <v>105</v>
      </c>
      <c r="C35" s="3" t="s">
        <v>106</v>
      </c>
      <c r="D35" s="4" t="s">
        <v>136</v>
      </c>
      <c r="E35" s="4" t="s">
        <v>107</v>
      </c>
      <c r="F35" s="4" t="s">
        <v>115</v>
      </c>
      <c r="G35" s="3" t="s">
        <v>116</v>
      </c>
      <c r="H35" s="5" t="s">
        <v>45</v>
      </c>
      <c r="I35" s="4" t="s">
        <v>117</v>
      </c>
      <c r="J35" s="4" t="s">
        <v>118</v>
      </c>
      <c r="K35" s="4" t="s">
        <v>119</v>
      </c>
      <c r="L35" s="6">
        <v>2</v>
      </c>
      <c r="M35" s="6">
        <v>3</v>
      </c>
      <c r="N35" s="7" t="str">
        <f>IF(L35="","",VLOOKUP(L35*M35,[1]FORMULAS!$B$12:$D$22,3,FALSE))</f>
        <v>Medio</v>
      </c>
      <c r="O35" s="8">
        <f>IF(H35="","",+VLOOKUP(H35,[1]FORMULAS!$B$6:$C$9,2,FALSE))</f>
        <v>60</v>
      </c>
      <c r="P35" s="7" t="str">
        <f>IF(O35="","",VLOOKUP(O35,[1]FORMULAS!$A$28:$B$31,2,FALSE))</f>
        <v>Muy Grave (MG)</v>
      </c>
      <c r="Q35" s="9">
        <f t="shared" si="0"/>
        <v>360</v>
      </c>
      <c r="R35" s="8" t="str">
        <f>IF(L35="","",VLOOKUP(L35*M35*O35,[1]FORMULAS!$H$25:$I$55,2,FALSE))</f>
        <v>II</v>
      </c>
      <c r="S35" s="10" t="str">
        <f>IF(L35="","",VLOOKUP(L35*M35*O35,[1]FORMULAS!$H$25:$J$55,3,FALSE))</f>
        <v>No Aceptable o Aceptable con Control Especifico</v>
      </c>
      <c r="T35" s="11"/>
      <c r="U35" s="11"/>
      <c r="V35" s="11"/>
      <c r="W35" s="11"/>
      <c r="X35" s="11"/>
      <c r="Y35" s="11"/>
      <c r="Z35" s="17"/>
    </row>
    <row r="36" spans="1:26" ht="315.75" customHeight="1" x14ac:dyDescent="0.2">
      <c r="A36" s="3" t="s">
        <v>26</v>
      </c>
      <c r="B36" s="3" t="s">
        <v>105</v>
      </c>
      <c r="C36" s="3" t="s">
        <v>106</v>
      </c>
      <c r="D36" s="4" t="s">
        <v>136</v>
      </c>
      <c r="E36" s="4" t="s">
        <v>107</v>
      </c>
      <c r="F36" s="4" t="s">
        <v>115</v>
      </c>
      <c r="G36" s="3" t="s">
        <v>120</v>
      </c>
      <c r="H36" s="5" t="s">
        <v>45</v>
      </c>
      <c r="I36" s="4" t="s">
        <v>121</v>
      </c>
      <c r="J36" s="4" t="s">
        <v>122</v>
      </c>
      <c r="K36" s="4" t="s">
        <v>123</v>
      </c>
      <c r="L36" s="6">
        <v>2</v>
      </c>
      <c r="M36" s="6">
        <v>3</v>
      </c>
      <c r="N36" s="7" t="str">
        <f>IF(L36="","",VLOOKUP(L36*M36,[1]FORMULAS!$B$12:$D$22,3,FALSE))</f>
        <v>Medio</v>
      </c>
      <c r="O36" s="8">
        <f>IF(H36="","",+VLOOKUP(H36,[1]FORMULAS!$B$6:$C$9,2,FALSE))</f>
        <v>60</v>
      </c>
      <c r="P36" s="7" t="str">
        <f>IF(O36="","",VLOOKUP(O36,[1]FORMULAS!$A$28:$B$31,2,FALSE))</f>
        <v>Muy Grave (MG)</v>
      </c>
      <c r="Q36" s="9">
        <f t="shared" si="0"/>
        <v>360</v>
      </c>
      <c r="R36" s="8" t="str">
        <f>IF(L36="","",VLOOKUP(L36*M36*O36,[1]FORMULAS!$H$25:$I$55,2,FALSE))</f>
        <v>II</v>
      </c>
      <c r="S36" s="10" t="str">
        <f>IF(L36="","",VLOOKUP(L36*M36*O36,[1]FORMULAS!$H$25:$J$55,3,FALSE))</f>
        <v>No Aceptable o Aceptable con Control Especifico</v>
      </c>
      <c r="T36" s="11"/>
      <c r="U36" s="11"/>
      <c r="V36" s="11"/>
      <c r="W36" s="11"/>
      <c r="X36" s="4"/>
      <c r="Y36" s="11"/>
      <c r="Z36" s="17"/>
    </row>
    <row r="37" spans="1:26" ht="315.75" customHeight="1" x14ac:dyDescent="0.2">
      <c r="A37" s="3" t="s">
        <v>26</v>
      </c>
      <c r="B37" s="3" t="s">
        <v>105</v>
      </c>
      <c r="C37" s="3" t="s">
        <v>106</v>
      </c>
      <c r="D37" s="4" t="s">
        <v>136</v>
      </c>
      <c r="E37" s="4" t="s">
        <v>107</v>
      </c>
      <c r="F37" s="4" t="s">
        <v>95</v>
      </c>
      <c r="G37" s="3" t="s">
        <v>101</v>
      </c>
      <c r="H37" s="5" t="s">
        <v>97</v>
      </c>
      <c r="I37" s="4" t="s">
        <v>102</v>
      </c>
      <c r="J37" s="4" t="s">
        <v>103</v>
      </c>
      <c r="K37" s="4" t="s">
        <v>104</v>
      </c>
      <c r="L37" s="6">
        <v>2</v>
      </c>
      <c r="M37" s="6">
        <v>2</v>
      </c>
      <c r="N37" s="7" t="str">
        <f>IF(L37="","",VLOOKUP(L37*M37,[1]FORMULAS!$B$12:$D$22,3,FALSE))</f>
        <v>Bajo</v>
      </c>
      <c r="O37" s="8">
        <f>IF(H37="","",+VLOOKUP(H37,[1]FORMULAS!$B$6:$C$9,2,FALSE))</f>
        <v>100</v>
      </c>
      <c r="P37" s="7" t="str">
        <f>IF(O37="","",VLOOKUP(O37,[1]FORMULAS!$A$28:$B$31,2,FALSE))</f>
        <v>Mortal o Catastrófico  (M)</v>
      </c>
      <c r="Q37" s="9">
        <f t="shared" si="0"/>
        <v>400</v>
      </c>
      <c r="R37" s="8" t="str">
        <f>IF(L37="","",VLOOKUP(L37*M37*O37,[1]FORMULAS!$H$25:$I$55,2,FALSE))</f>
        <v>II</v>
      </c>
      <c r="S37" s="10" t="str">
        <f>IF(L37="","",VLOOKUP(L37*M37*O37,[1]FORMULAS!$H$25:$J$55,3,FALSE))</f>
        <v>No Aceptable o Aceptable con Control Especifico</v>
      </c>
      <c r="T37" s="11"/>
      <c r="U37" s="11"/>
      <c r="V37" s="4"/>
      <c r="W37" s="4"/>
      <c r="X37" s="4"/>
      <c r="Y37" s="11"/>
      <c r="Z37" s="17"/>
    </row>
    <row r="38" spans="1:26" ht="315.75" customHeight="1" x14ac:dyDescent="0.2">
      <c r="A38" s="3" t="s">
        <v>26</v>
      </c>
      <c r="B38" s="3" t="s">
        <v>105</v>
      </c>
      <c r="C38" s="3" t="s">
        <v>124</v>
      </c>
      <c r="D38" s="4" t="s">
        <v>29</v>
      </c>
      <c r="E38" s="4" t="s">
        <v>125</v>
      </c>
      <c r="F38" s="4" t="s">
        <v>30</v>
      </c>
      <c r="G38" s="3" t="s">
        <v>126</v>
      </c>
      <c r="H38" s="5" t="s">
        <v>45</v>
      </c>
      <c r="I38" s="4" t="s">
        <v>127</v>
      </c>
      <c r="J38" s="4" t="s">
        <v>128</v>
      </c>
      <c r="K38" s="4" t="s">
        <v>129</v>
      </c>
      <c r="L38" s="6">
        <v>6</v>
      </c>
      <c r="M38" s="6">
        <v>2</v>
      </c>
      <c r="N38" s="7" t="str">
        <f>IF(L38="","",VLOOKUP(L38*M38,[1]FORMULAS!$B$12:$D$22,3,FALSE))</f>
        <v>Alto</v>
      </c>
      <c r="O38" s="8">
        <f>IF(H38="","",+VLOOKUP(H38,[1]FORMULAS!$B$6:$C$9,2,FALSE))</f>
        <v>60</v>
      </c>
      <c r="P38" s="7" t="str">
        <f>IF(O38="","",VLOOKUP(O38,[1]FORMULAS!$A$28:$B$31,2,FALSE))</f>
        <v>Muy Grave (MG)</v>
      </c>
      <c r="Q38" s="9">
        <f t="shared" si="0"/>
        <v>720</v>
      </c>
      <c r="R38" s="8" t="str">
        <f>IF(L38="","",VLOOKUP(L38*M38*O38,[1]FORMULAS!$H$25:$I$55,2,FALSE))</f>
        <v>I</v>
      </c>
      <c r="S38" s="10" t="str">
        <f>IF(L38="","",VLOOKUP(L38*M38*O38,[1]FORMULAS!$H$25:$J$55,3,FALSE))</f>
        <v>No Aceptable</v>
      </c>
      <c r="T38" s="11"/>
      <c r="U38" s="11"/>
      <c r="V38" s="11"/>
      <c r="W38" s="11"/>
      <c r="X38" s="11"/>
      <c r="Y38" s="11"/>
      <c r="Z38" s="17"/>
    </row>
    <row r="39" spans="1:26" ht="315.75" customHeight="1" x14ac:dyDescent="0.2">
      <c r="A39" s="3" t="s">
        <v>26</v>
      </c>
      <c r="B39" s="3" t="s">
        <v>105</v>
      </c>
      <c r="C39" s="3" t="s">
        <v>124</v>
      </c>
      <c r="D39" s="4" t="s">
        <v>29</v>
      </c>
      <c r="E39" s="4" t="s">
        <v>125</v>
      </c>
      <c r="F39" s="4" t="s">
        <v>30</v>
      </c>
      <c r="G39" s="3" t="s">
        <v>44</v>
      </c>
      <c r="H39" s="5" t="s">
        <v>45</v>
      </c>
      <c r="I39" s="4" t="s">
        <v>46</v>
      </c>
      <c r="J39" s="4" t="s">
        <v>47</v>
      </c>
      <c r="K39" s="4" t="s">
        <v>48</v>
      </c>
      <c r="L39" s="6">
        <v>2</v>
      </c>
      <c r="M39" s="6">
        <v>3</v>
      </c>
      <c r="N39" s="7" t="str">
        <f>IF(L39="","",VLOOKUP(L39*M39,[1]FORMULAS!$B$12:$D$22,3,FALSE))</f>
        <v>Medio</v>
      </c>
      <c r="O39" s="8">
        <f>IF(H39="","",+VLOOKUP(H39,[1]FORMULAS!$B$6:$C$9,2,FALSE))</f>
        <v>60</v>
      </c>
      <c r="P39" s="7" t="str">
        <f>IF(O39="","",VLOOKUP(O39,[1]FORMULAS!$A$28:$B$31,2,FALSE))</f>
        <v>Muy Grave (MG)</v>
      </c>
      <c r="Q39" s="9">
        <f t="shared" si="0"/>
        <v>360</v>
      </c>
      <c r="R39" s="8" t="str">
        <f>IF(L39="","",VLOOKUP(L39*M39*O39,[1]FORMULAS!$H$25:$I$55,2,FALSE))</f>
        <v>II</v>
      </c>
      <c r="S39" s="10" t="str">
        <f>IF(L39="","",VLOOKUP(L39*M39*O39,[1]FORMULAS!$H$25:$J$55,3,FALSE))</f>
        <v>No Aceptable o Aceptable con Control Especifico</v>
      </c>
      <c r="T39" s="11"/>
      <c r="U39" s="11"/>
      <c r="V39" s="4"/>
      <c r="W39" s="4"/>
      <c r="X39" s="4"/>
      <c r="Y39" s="11"/>
      <c r="Z39" s="17"/>
    </row>
    <row r="40" spans="1:26" ht="315.75" customHeight="1" x14ac:dyDescent="0.2">
      <c r="A40" s="3" t="s">
        <v>26</v>
      </c>
      <c r="B40" s="3" t="s">
        <v>105</v>
      </c>
      <c r="C40" s="3" t="s">
        <v>124</v>
      </c>
      <c r="D40" s="4" t="s">
        <v>29</v>
      </c>
      <c r="E40" s="4" t="s">
        <v>125</v>
      </c>
      <c r="F40" s="4" t="s">
        <v>30</v>
      </c>
      <c r="G40" s="3" t="s">
        <v>31</v>
      </c>
      <c r="H40" s="5" t="s">
        <v>32</v>
      </c>
      <c r="I40" s="4" t="s">
        <v>33</v>
      </c>
      <c r="J40" s="4" t="s">
        <v>34</v>
      </c>
      <c r="K40" s="4" t="s">
        <v>35</v>
      </c>
      <c r="L40" s="6">
        <v>6</v>
      </c>
      <c r="M40" s="6">
        <v>2</v>
      </c>
      <c r="N40" s="7" t="str">
        <f>IF(L40="","",VLOOKUP(L40*M40,[1]FORMULAS!$B$12:$D$22,3,FALSE))</f>
        <v>Alto</v>
      </c>
      <c r="O40" s="8">
        <f>IF(H40="","",+VLOOKUP(H40,[1]FORMULAS!$B$6:$C$9,2,FALSE))</f>
        <v>25</v>
      </c>
      <c r="P40" s="7" t="str">
        <f>IF(O40="","",VLOOKUP(O40,[1]FORMULAS!$A$28:$B$31,2,FALSE))</f>
        <v>Grave (G)</v>
      </c>
      <c r="Q40" s="9">
        <f t="shared" si="0"/>
        <v>300</v>
      </c>
      <c r="R40" s="8" t="str">
        <f>IF(L40="","",VLOOKUP(L40*M40*O40,[1]FORMULAS!$H$25:$I$55,2,FALSE))</f>
        <v>II</v>
      </c>
      <c r="S40" s="10" t="str">
        <f>IF(L40="","",VLOOKUP(L40*M40*O40,[1]FORMULAS!$H$25:$J$55,3,FALSE))</f>
        <v>No Aceptable o Aceptable con Control Especifico</v>
      </c>
      <c r="T40" s="11"/>
      <c r="U40" s="12"/>
      <c r="V40" s="4"/>
      <c r="W40" s="4"/>
      <c r="X40" s="4"/>
      <c r="Y40" s="11"/>
      <c r="Z40" s="17"/>
    </row>
    <row r="41" spans="1:26" ht="315.75" customHeight="1" x14ac:dyDescent="0.2">
      <c r="A41" s="3" t="s">
        <v>26</v>
      </c>
      <c r="B41" s="3" t="s">
        <v>105</v>
      </c>
      <c r="C41" s="3" t="s">
        <v>124</v>
      </c>
      <c r="D41" s="4" t="s">
        <v>29</v>
      </c>
      <c r="E41" s="4" t="s">
        <v>125</v>
      </c>
      <c r="F41" s="4" t="s">
        <v>30</v>
      </c>
      <c r="G41" s="3" t="s">
        <v>41</v>
      </c>
      <c r="H41" s="5" t="s">
        <v>37</v>
      </c>
      <c r="I41" s="4"/>
      <c r="J41" s="4" t="s">
        <v>42</v>
      </c>
      <c r="K41" s="4" t="s">
        <v>43</v>
      </c>
      <c r="L41" s="6">
        <v>2</v>
      </c>
      <c r="M41" s="6">
        <v>4</v>
      </c>
      <c r="N41" s="7" t="str">
        <f>IF(L41="","",VLOOKUP(L41*M41,[1]FORMULAS!$B$12:$D$22,3,FALSE))</f>
        <v>Medio</v>
      </c>
      <c r="O41" s="8">
        <f>IF(H41="","",+VLOOKUP(H41,[1]FORMULAS!$B$6:$C$9,2,FALSE))</f>
        <v>10</v>
      </c>
      <c r="P41" s="7" t="str">
        <f>IF(O41="","",VLOOKUP(O41,[1]FORMULAS!$A$28:$B$31,2,FALSE))</f>
        <v>Leve (L)</v>
      </c>
      <c r="Q41" s="9">
        <f t="shared" si="0"/>
        <v>80</v>
      </c>
      <c r="R41" s="8" t="str">
        <f>IF(L41="","",VLOOKUP(L41*M41*O41,[1]FORMULAS!$H$25:$I$55,2,FALSE))</f>
        <v>III</v>
      </c>
      <c r="S41" s="10" t="str">
        <f>IF(L41="","",VLOOKUP(L41*M41*O41,[1]FORMULAS!$H$25:$J$55,3,FALSE))</f>
        <v>Aceptable</v>
      </c>
      <c r="T41" s="11"/>
      <c r="U41" s="11"/>
      <c r="V41" s="11"/>
      <c r="W41" s="11"/>
      <c r="X41" s="11"/>
      <c r="Y41" s="11"/>
      <c r="Z41" s="17"/>
    </row>
    <row r="42" spans="1:26" ht="315.75" customHeight="1" x14ac:dyDescent="0.2">
      <c r="A42" s="3" t="s">
        <v>26</v>
      </c>
      <c r="B42" s="3" t="s">
        <v>105</v>
      </c>
      <c r="C42" s="3" t="s">
        <v>124</v>
      </c>
      <c r="D42" s="4" t="s">
        <v>29</v>
      </c>
      <c r="E42" s="4" t="s">
        <v>125</v>
      </c>
      <c r="F42" s="4" t="s">
        <v>30</v>
      </c>
      <c r="G42" s="3" t="s">
        <v>36</v>
      </c>
      <c r="H42" s="5" t="s">
        <v>37</v>
      </c>
      <c r="I42" s="4" t="s">
        <v>108</v>
      </c>
      <c r="J42" s="4" t="s">
        <v>109</v>
      </c>
      <c r="K42" s="4" t="s">
        <v>110</v>
      </c>
      <c r="L42" s="6">
        <v>2</v>
      </c>
      <c r="M42" s="6">
        <v>3</v>
      </c>
      <c r="N42" s="7" t="str">
        <f>IF(L42="","",VLOOKUP(L42*M42,[1]FORMULAS!$B$12:$D$22,3,FALSE))</f>
        <v>Medio</v>
      </c>
      <c r="O42" s="8">
        <f>IF(H42="","",+VLOOKUP(H42,[1]FORMULAS!$B$6:$C$9,2,FALSE))</f>
        <v>10</v>
      </c>
      <c r="P42" s="7" t="str">
        <f>IF(O42="","",VLOOKUP(O42,[1]FORMULAS!$A$28:$B$31,2,FALSE))</f>
        <v>Leve (L)</v>
      </c>
      <c r="Q42" s="9">
        <f t="shared" si="0"/>
        <v>60</v>
      </c>
      <c r="R42" s="8" t="str">
        <f>IF(L42="","",VLOOKUP(L42*M42*O42,[1]FORMULAS!$H$25:$I$55,2,FALSE))</f>
        <v>III</v>
      </c>
      <c r="S42" s="10" t="str">
        <f>IF(L42="","",VLOOKUP(L42*M42*O42,[1]FORMULAS!$H$25:$J$55,3,FALSE))</f>
        <v>Aceptable</v>
      </c>
      <c r="T42" s="11"/>
      <c r="U42" s="11"/>
      <c r="V42" s="11"/>
      <c r="W42" s="11"/>
      <c r="X42" s="11"/>
      <c r="Y42" s="11"/>
      <c r="Z42" s="17"/>
    </row>
    <row r="43" spans="1:26" ht="315.75" customHeight="1" x14ac:dyDescent="0.2">
      <c r="A43" s="3" t="s">
        <v>26</v>
      </c>
      <c r="B43" s="3" t="s">
        <v>105</v>
      </c>
      <c r="C43" s="3" t="s">
        <v>124</v>
      </c>
      <c r="D43" s="4" t="s">
        <v>29</v>
      </c>
      <c r="E43" s="4" t="s">
        <v>125</v>
      </c>
      <c r="F43" s="4" t="s">
        <v>58</v>
      </c>
      <c r="G43" s="3" t="s">
        <v>59</v>
      </c>
      <c r="H43" s="5" t="s">
        <v>32</v>
      </c>
      <c r="I43" s="4" t="s">
        <v>60</v>
      </c>
      <c r="J43" s="4" t="s">
        <v>61</v>
      </c>
      <c r="K43" s="4" t="s">
        <v>62</v>
      </c>
      <c r="L43" s="6">
        <v>2</v>
      </c>
      <c r="M43" s="6">
        <v>2</v>
      </c>
      <c r="N43" s="7" t="str">
        <f>IF(L43="","",VLOOKUP(L43*M43,[1]FORMULAS!$B$12:$D$22,3,FALSE))</f>
        <v>Bajo</v>
      </c>
      <c r="O43" s="8">
        <f>IF(H43="","",+VLOOKUP(H43,[1]FORMULAS!$B$6:$C$9,2,FALSE))</f>
        <v>25</v>
      </c>
      <c r="P43" s="7" t="str">
        <f>IF(O43="","",VLOOKUP(O43,[1]FORMULAS!$A$28:$B$31,2,FALSE))</f>
        <v>Grave (G)</v>
      </c>
      <c r="Q43" s="9">
        <f t="shared" si="0"/>
        <v>100</v>
      </c>
      <c r="R43" s="8" t="str">
        <f>IF(L43="","",VLOOKUP(L43*M43*O43,[1]FORMULAS!$H$25:$I$55,2,FALSE))</f>
        <v>III</v>
      </c>
      <c r="S43" s="10" t="str">
        <f>IF(L43="","",VLOOKUP(L43*M43*O43,[1]FORMULAS!$H$25:$J$55,3,FALSE))</f>
        <v>Aceptable</v>
      </c>
      <c r="T43" s="11"/>
      <c r="U43" s="11"/>
      <c r="V43" s="4"/>
      <c r="W43" s="4"/>
      <c r="X43" s="4"/>
      <c r="Y43" s="11"/>
      <c r="Z43" s="17"/>
    </row>
    <row r="44" spans="1:26" ht="315.75" customHeight="1" x14ac:dyDescent="0.2">
      <c r="A44" s="3" t="s">
        <v>26</v>
      </c>
      <c r="B44" s="3" t="s">
        <v>105</v>
      </c>
      <c r="C44" s="3" t="s">
        <v>124</v>
      </c>
      <c r="D44" s="4" t="s">
        <v>29</v>
      </c>
      <c r="E44" s="4" t="s">
        <v>125</v>
      </c>
      <c r="F44" s="4" t="s">
        <v>58</v>
      </c>
      <c r="G44" s="3" t="s">
        <v>63</v>
      </c>
      <c r="H44" s="5" t="s">
        <v>32</v>
      </c>
      <c r="I44" s="4" t="s">
        <v>64</v>
      </c>
      <c r="J44" s="4" t="s">
        <v>65</v>
      </c>
      <c r="K44" s="4" t="s">
        <v>66</v>
      </c>
      <c r="L44" s="6">
        <v>2</v>
      </c>
      <c r="M44" s="6">
        <v>2</v>
      </c>
      <c r="N44" s="7" t="str">
        <f>IF(L44="","",VLOOKUP(L44*M44,[1]FORMULAS!$B$12:$D$22,3,FALSE))</f>
        <v>Bajo</v>
      </c>
      <c r="O44" s="8">
        <f>IF(H44="","",+VLOOKUP(H44,[1]FORMULAS!$B$6:$C$9,2,FALSE))</f>
        <v>25</v>
      </c>
      <c r="P44" s="7" t="str">
        <f>IF(O44="","",VLOOKUP(O44,[1]FORMULAS!$A$28:$B$31,2,FALSE))</f>
        <v>Grave (G)</v>
      </c>
      <c r="Q44" s="9">
        <f t="shared" si="0"/>
        <v>100</v>
      </c>
      <c r="R44" s="8" t="str">
        <f>IF(L44="","",VLOOKUP(L44*M44*O44,[1]FORMULAS!$H$25:$I$55,2,FALSE))</f>
        <v>III</v>
      </c>
      <c r="S44" s="10" t="str">
        <f>IF(L44="","",VLOOKUP(L44*M44*O44,[1]FORMULAS!$H$25:$J$55,3,FALSE))</f>
        <v>Aceptable</v>
      </c>
      <c r="T44" s="11"/>
      <c r="U44" s="11"/>
      <c r="V44" s="11"/>
      <c r="W44" s="11"/>
      <c r="X44" s="11"/>
      <c r="Y44" s="11"/>
      <c r="Z44" s="17"/>
    </row>
    <row r="45" spans="1:26" ht="315.75" customHeight="1" x14ac:dyDescent="0.2">
      <c r="A45" s="3" t="s">
        <v>26</v>
      </c>
      <c r="B45" s="3" t="s">
        <v>105</v>
      </c>
      <c r="C45" s="3" t="s">
        <v>124</v>
      </c>
      <c r="D45" s="4" t="s">
        <v>29</v>
      </c>
      <c r="E45" s="4" t="s">
        <v>125</v>
      </c>
      <c r="F45" s="4" t="s">
        <v>49</v>
      </c>
      <c r="G45" s="3" t="s">
        <v>50</v>
      </c>
      <c r="H45" s="5" t="s">
        <v>32</v>
      </c>
      <c r="I45" s="4" t="s">
        <v>51</v>
      </c>
      <c r="J45" s="4" t="s">
        <v>52</v>
      </c>
      <c r="K45" s="4" t="s">
        <v>53</v>
      </c>
      <c r="L45" s="6">
        <v>2</v>
      </c>
      <c r="M45" s="6">
        <v>3</v>
      </c>
      <c r="N45" s="7" t="str">
        <f>IF(L45="","",VLOOKUP(L45*M45,[1]FORMULAS!$B$12:$D$22,3,FALSE))</f>
        <v>Medio</v>
      </c>
      <c r="O45" s="8">
        <f>IF(H45="","",+VLOOKUP(H45,[1]FORMULAS!$B$6:$C$9,2,FALSE))</f>
        <v>25</v>
      </c>
      <c r="P45" s="7" t="str">
        <f>IF(O45="","",VLOOKUP(O45,[1]FORMULAS!$A$28:$B$31,2,FALSE))</f>
        <v>Grave (G)</v>
      </c>
      <c r="Q45" s="9">
        <f t="shared" si="0"/>
        <v>150</v>
      </c>
      <c r="R45" s="8" t="str">
        <f>IF(L45="","",VLOOKUP(L45*M45*O45,[1]FORMULAS!$H$25:$I$55,2,FALSE))</f>
        <v>II</v>
      </c>
      <c r="S45" s="10" t="str">
        <f>IF(L45="","",VLOOKUP(L45*M45*O45,[1]FORMULAS!$H$25:$J$55,3,FALSE))</f>
        <v>No Aceptable o Aceptable con Control Especifico</v>
      </c>
      <c r="T45" s="11"/>
      <c r="U45" s="11"/>
      <c r="V45" s="11"/>
      <c r="W45" s="11"/>
      <c r="X45" s="4"/>
      <c r="Y45" s="11"/>
      <c r="Z45" s="17"/>
    </row>
    <row r="46" spans="1:26" ht="315.75" customHeight="1" x14ac:dyDescent="0.2">
      <c r="A46" s="3" t="s">
        <v>26</v>
      </c>
      <c r="B46" s="3" t="s">
        <v>105</v>
      </c>
      <c r="C46" s="3" t="s">
        <v>124</v>
      </c>
      <c r="D46" s="4" t="s">
        <v>29</v>
      </c>
      <c r="E46" s="4" t="s">
        <v>125</v>
      </c>
      <c r="F46" s="4" t="s">
        <v>49</v>
      </c>
      <c r="G46" s="3" t="s">
        <v>130</v>
      </c>
      <c r="H46" s="5" t="s">
        <v>45</v>
      </c>
      <c r="I46" s="4" t="s">
        <v>131</v>
      </c>
      <c r="J46" s="4" t="s">
        <v>132</v>
      </c>
      <c r="K46" s="4" t="s">
        <v>133</v>
      </c>
      <c r="L46" s="6">
        <v>2</v>
      </c>
      <c r="M46" s="6">
        <v>3</v>
      </c>
      <c r="N46" s="7" t="str">
        <f>IF(L46="","",VLOOKUP(L46*M46,[1]FORMULAS!$B$12:$D$22,3,FALSE))</f>
        <v>Medio</v>
      </c>
      <c r="O46" s="8">
        <f>IF(H46="","",+VLOOKUP(H46,[1]FORMULAS!$B$6:$C$9,2,FALSE))</f>
        <v>60</v>
      </c>
      <c r="P46" s="7" t="str">
        <f>IF(O46="","",VLOOKUP(O46,[1]FORMULAS!$A$28:$B$31,2,FALSE))</f>
        <v>Muy Grave (MG)</v>
      </c>
      <c r="Q46" s="9">
        <f t="shared" si="0"/>
        <v>360</v>
      </c>
      <c r="R46" s="8" t="str">
        <f>IF(L46="","",VLOOKUP(L46*M46*O46,[1]FORMULAS!$H$25:$I$55,2,FALSE))</f>
        <v>II</v>
      </c>
      <c r="S46" s="10" t="str">
        <f>IF(L46="","",VLOOKUP(L46*M46*O46,[1]FORMULAS!$H$25:$J$55,3,FALSE))</f>
        <v>No Aceptable o Aceptable con Control Especifico</v>
      </c>
      <c r="T46" s="11"/>
      <c r="U46" s="4"/>
      <c r="V46" s="4"/>
      <c r="W46" s="4"/>
      <c r="X46" s="4"/>
      <c r="Y46" s="11"/>
      <c r="Z46" s="17"/>
    </row>
    <row r="47" spans="1:26" ht="315.75" customHeight="1" x14ac:dyDescent="0.2">
      <c r="A47" s="3" t="s">
        <v>26</v>
      </c>
      <c r="B47" s="3" t="s">
        <v>105</v>
      </c>
      <c r="C47" s="3" t="s">
        <v>124</v>
      </c>
      <c r="D47" s="4" t="s">
        <v>29</v>
      </c>
      <c r="E47" s="4" t="s">
        <v>125</v>
      </c>
      <c r="F47" s="4" t="s">
        <v>49</v>
      </c>
      <c r="G47" s="3" t="s">
        <v>54</v>
      </c>
      <c r="H47" s="5" t="s">
        <v>45</v>
      </c>
      <c r="I47" s="4" t="s">
        <v>55</v>
      </c>
      <c r="J47" s="4" t="s">
        <v>56</v>
      </c>
      <c r="K47" s="4" t="s">
        <v>57</v>
      </c>
      <c r="L47" s="6">
        <v>2</v>
      </c>
      <c r="M47" s="6">
        <v>3</v>
      </c>
      <c r="N47" s="7" t="str">
        <f>IF(L47="","",VLOOKUP(L47*M47,[1]FORMULAS!$B$12:$D$22,3,FALSE))</f>
        <v>Medio</v>
      </c>
      <c r="O47" s="8">
        <f>IF(H47="","",+VLOOKUP(H47,[1]FORMULAS!$B$6:$C$9,2,FALSE))</f>
        <v>60</v>
      </c>
      <c r="P47" s="7" t="str">
        <f>IF(O47="","",VLOOKUP(O47,[1]FORMULAS!$A$28:$B$31,2,FALSE))</f>
        <v>Muy Grave (MG)</v>
      </c>
      <c r="Q47" s="9">
        <f t="shared" si="0"/>
        <v>360</v>
      </c>
      <c r="R47" s="8" t="str">
        <f>IF(L47="","",VLOOKUP(L47*M47*O47,[1]FORMULAS!$H$25:$I$55,2,FALSE))</f>
        <v>II</v>
      </c>
      <c r="S47" s="10" t="str">
        <f>IF(L47="","",VLOOKUP(L47*M47*O47,[1]FORMULAS!$H$25:$J$55,3,FALSE))</f>
        <v>No Aceptable o Aceptable con Control Especifico</v>
      </c>
      <c r="T47" s="11"/>
      <c r="U47" s="11"/>
      <c r="V47" s="11"/>
      <c r="W47" s="11"/>
      <c r="X47" s="11"/>
      <c r="Y47" s="11"/>
      <c r="Z47" s="17"/>
    </row>
    <row r="48" spans="1:26" ht="315.75" customHeight="1" x14ac:dyDescent="0.2">
      <c r="A48" s="3" t="s">
        <v>26</v>
      </c>
      <c r="B48" s="3" t="s">
        <v>105</v>
      </c>
      <c r="C48" s="3" t="s">
        <v>124</v>
      </c>
      <c r="D48" s="4" t="s">
        <v>29</v>
      </c>
      <c r="E48" s="4" t="s">
        <v>125</v>
      </c>
      <c r="F48" s="4" t="s">
        <v>67</v>
      </c>
      <c r="G48" s="3" t="s">
        <v>79</v>
      </c>
      <c r="H48" s="5" t="s">
        <v>32</v>
      </c>
      <c r="I48" s="4" t="s">
        <v>80</v>
      </c>
      <c r="J48" s="4" t="s">
        <v>81</v>
      </c>
      <c r="K48" s="4" t="s">
        <v>82</v>
      </c>
      <c r="L48" s="6">
        <v>6</v>
      </c>
      <c r="M48" s="6">
        <v>3</v>
      </c>
      <c r="N48" s="7" t="str">
        <f>IF(L48="","",VLOOKUP(L48*M48,[1]FORMULAS!$B$12:$D$22,3,FALSE))</f>
        <v>Alto</v>
      </c>
      <c r="O48" s="8">
        <f>IF(H48="","",+VLOOKUP(H48,[1]FORMULAS!$B$6:$C$9,2,FALSE))</f>
        <v>25</v>
      </c>
      <c r="P48" s="7" t="str">
        <f>IF(O48="","",VLOOKUP(O48,[1]FORMULAS!$A$28:$B$31,2,FALSE))</f>
        <v>Grave (G)</v>
      </c>
      <c r="Q48" s="9">
        <f t="shared" si="0"/>
        <v>450</v>
      </c>
      <c r="R48" s="8" t="str">
        <f>IF(L48="","",VLOOKUP(L48*M48*O48,[1]FORMULAS!$H$25:$I$55,2,FALSE))</f>
        <v>II</v>
      </c>
      <c r="S48" s="10" t="str">
        <f>IF(L48="","",VLOOKUP(L48*M48*O48,[1]FORMULAS!$H$25:$J$55,3,FALSE))</f>
        <v>No Aceptable o Aceptable con Control Especifico</v>
      </c>
      <c r="T48" s="11"/>
      <c r="U48" s="11"/>
      <c r="V48" s="4"/>
      <c r="W48" s="4"/>
      <c r="X48" s="4"/>
      <c r="Y48" s="11"/>
      <c r="Z48" s="17"/>
    </row>
    <row r="49" spans="1:26" ht="315.75" customHeight="1" x14ac:dyDescent="0.2">
      <c r="A49" s="3" t="s">
        <v>26</v>
      </c>
      <c r="B49" s="3" t="s">
        <v>105</v>
      </c>
      <c r="C49" s="3" t="s">
        <v>124</v>
      </c>
      <c r="D49" s="4" t="s">
        <v>29</v>
      </c>
      <c r="E49" s="4" t="s">
        <v>125</v>
      </c>
      <c r="F49" s="4" t="s">
        <v>67</v>
      </c>
      <c r="G49" s="3" t="s">
        <v>87</v>
      </c>
      <c r="H49" s="5" t="s">
        <v>32</v>
      </c>
      <c r="I49" s="4" t="s">
        <v>88</v>
      </c>
      <c r="J49" s="4" t="s">
        <v>89</v>
      </c>
      <c r="K49" s="4" t="s">
        <v>90</v>
      </c>
      <c r="L49" s="6">
        <v>6</v>
      </c>
      <c r="M49" s="6">
        <v>2</v>
      </c>
      <c r="N49" s="7" t="str">
        <f>IF(L49="","",VLOOKUP(L49*M49,[1]FORMULAS!$B$12:$D$22,3,FALSE))</f>
        <v>Alto</v>
      </c>
      <c r="O49" s="8">
        <f>IF(H49="","",+VLOOKUP(H49,[1]FORMULAS!$B$6:$C$9,2,FALSE))</f>
        <v>25</v>
      </c>
      <c r="P49" s="7" t="str">
        <f>IF(O49="","",VLOOKUP(O49,[1]FORMULAS!$A$28:$B$31,2,FALSE))</f>
        <v>Grave (G)</v>
      </c>
      <c r="Q49" s="9">
        <f t="shared" si="0"/>
        <v>300</v>
      </c>
      <c r="R49" s="8" t="str">
        <f>IF(L49="","",VLOOKUP(L49*M49*O49,[1]FORMULAS!$H$25:$I$55,2,FALSE))</f>
        <v>II</v>
      </c>
      <c r="S49" s="10" t="str">
        <f>IF(L49="","",VLOOKUP(L49*M49*O49,[1]FORMULAS!$H$25:$J$55,3,FALSE))</f>
        <v>No Aceptable o Aceptable con Control Especifico</v>
      </c>
      <c r="T49" s="11"/>
      <c r="U49" s="11"/>
      <c r="V49" s="4"/>
      <c r="W49" s="4"/>
      <c r="X49" s="4"/>
      <c r="Y49" s="11"/>
      <c r="Z49" s="17"/>
    </row>
    <row r="50" spans="1:26" ht="315.75" customHeight="1" x14ac:dyDescent="0.2">
      <c r="A50" s="3" t="s">
        <v>26</v>
      </c>
      <c r="B50" s="3" t="s">
        <v>105</v>
      </c>
      <c r="C50" s="3" t="s">
        <v>124</v>
      </c>
      <c r="D50" s="4" t="s">
        <v>29</v>
      </c>
      <c r="E50" s="4" t="s">
        <v>125</v>
      </c>
      <c r="F50" s="4" t="s">
        <v>67</v>
      </c>
      <c r="G50" s="3" t="s">
        <v>91</v>
      </c>
      <c r="H50" s="5" t="s">
        <v>32</v>
      </c>
      <c r="I50" s="4" t="s">
        <v>92</v>
      </c>
      <c r="J50" s="4" t="s">
        <v>93</v>
      </c>
      <c r="K50" s="4" t="s">
        <v>94</v>
      </c>
      <c r="L50" s="6">
        <v>2</v>
      </c>
      <c r="M50" s="6">
        <v>3</v>
      </c>
      <c r="N50" s="7" t="str">
        <f>IF(L50="","",VLOOKUP(L50*M50,[1]FORMULAS!$B$12:$D$22,3,FALSE))</f>
        <v>Medio</v>
      </c>
      <c r="O50" s="8">
        <f>IF(H50="","",+VLOOKUP(H50,[1]FORMULAS!$B$6:$C$9,2,FALSE))</f>
        <v>25</v>
      </c>
      <c r="P50" s="7" t="str">
        <f>IF(O50="","",VLOOKUP(O50,[1]FORMULAS!$A$28:$B$31,2,FALSE))</f>
        <v>Grave (G)</v>
      </c>
      <c r="Q50" s="9">
        <f t="shared" si="0"/>
        <v>150</v>
      </c>
      <c r="R50" s="8" t="str">
        <f>IF(L50="","",VLOOKUP(L50*M50*O50,[1]FORMULAS!$H$25:$I$55,2,FALSE))</f>
        <v>II</v>
      </c>
      <c r="S50" s="10" t="str">
        <f>IF(L50="","",VLOOKUP(L50*M50*O50,[1]FORMULAS!$H$25:$J$55,3,FALSE))</f>
        <v>No Aceptable o Aceptable con Control Especifico</v>
      </c>
      <c r="T50" s="11"/>
      <c r="U50" s="11"/>
      <c r="V50" s="4"/>
      <c r="W50" s="4"/>
      <c r="X50" s="3"/>
      <c r="Y50" s="11"/>
      <c r="Z50" s="17"/>
    </row>
    <row r="51" spans="1:26" ht="315.75" customHeight="1" x14ac:dyDescent="0.2">
      <c r="A51" s="3" t="s">
        <v>26</v>
      </c>
      <c r="B51" s="3" t="s">
        <v>105</v>
      </c>
      <c r="C51" s="3" t="s">
        <v>124</v>
      </c>
      <c r="D51" s="4" t="s">
        <v>29</v>
      </c>
      <c r="E51" s="4" t="s">
        <v>125</v>
      </c>
      <c r="F51" s="4" t="s">
        <v>67</v>
      </c>
      <c r="G51" s="3" t="s">
        <v>75</v>
      </c>
      <c r="H51" s="5" t="s">
        <v>45</v>
      </c>
      <c r="I51" s="4" t="s">
        <v>76</v>
      </c>
      <c r="J51" s="4" t="s">
        <v>77</v>
      </c>
      <c r="K51" s="4" t="s">
        <v>78</v>
      </c>
      <c r="L51" s="6">
        <v>6</v>
      </c>
      <c r="M51" s="6">
        <v>3</v>
      </c>
      <c r="N51" s="7" t="str">
        <f>IF(L51="","",VLOOKUP(L51*M51,[1]FORMULAS!$B$12:$D$22,3,FALSE))</f>
        <v>Alto</v>
      </c>
      <c r="O51" s="8">
        <f>IF(H51="","",+VLOOKUP(H51,[1]FORMULAS!$B$6:$C$9,2,FALSE))</f>
        <v>60</v>
      </c>
      <c r="P51" s="7" t="str">
        <f>IF(O51="","",VLOOKUP(O51,[1]FORMULAS!$A$28:$B$31,2,FALSE))</f>
        <v>Muy Grave (MG)</v>
      </c>
      <c r="Q51" s="9">
        <f t="shared" si="0"/>
        <v>1080</v>
      </c>
      <c r="R51" s="8" t="str">
        <f>IF(L51="","",VLOOKUP(L51*M51*O51,[1]FORMULAS!$H$25:$I$55,2,FALSE))</f>
        <v>I</v>
      </c>
      <c r="S51" s="10" t="str">
        <f>IF(L51="","",VLOOKUP(L51*M51*O51,[1]FORMULAS!$H$25:$J$55,3,FALSE))</f>
        <v>No Aceptable</v>
      </c>
      <c r="T51" s="11"/>
      <c r="U51" s="11"/>
      <c r="V51" s="11"/>
      <c r="W51" s="11"/>
      <c r="X51" s="11"/>
      <c r="Y51" s="11"/>
      <c r="Z51" s="17"/>
    </row>
    <row r="52" spans="1:26" ht="315.75" customHeight="1" x14ac:dyDescent="0.2">
      <c r="A52" s="3" t="s">
        <v>26</v>
      </c>
      <c r="B52" s="3" t="s">
        <v>105</v>
      </c>
      <c r="C52" s="3" t="s">
        <v>124</v>
      </c>
      <c r="D52" s="4" t="s">
        <v>29</v>
      </c>
      <c r="E52" s="4" t="s">
        <v>125</v>
      </c>
      <c r="F52" s="4" t="s">
        <v>67</v>
      </c>
      <c r="G52" s="3" t="s">
        <v>72</v>
      </c>
      <c r="H52" s="5" t="s">
        <v>45</v>
      </c>
      <c r="I52" s="4"/>
      <c r="J52" s="4" t="s">
        <v>73</v>
      </c>
      <c r="K52" s="4" t="s">
        <v>74</v>
      </c>
      <c r="L52" s="6">
        <v>2</v>
      </c>
      <c r="M52" s="6">
        <v>3</v>
      </c>
      <c r="N52" s="7" t="str">
        <f>IF(L52="","",VLOOKUP(L52*M52,[1]FORMULAS!$B$12:$D$22,3,FALSE))</f>
        <v>Medio</v>
      </c>
      <c r="O52" s="8">
        <f>IF(H52="","",+VLOOKUP(H52,[1]FORMULAS!$B$6:$C$9,2,FALSE))</f>
        <v>60</v>
      </c>
      <c r="P52" s="7" t="str">
        <f>IF(O52="","",VLOOKUP(O52,[1]FORMULAS!$A$28:$B$31,2,FALSE))</f>
        <v>Muy Grave (MG)</v>
      </c>
      <c r="Q52" s="9">
        <f t="shared" si="0"/>
        <v>360</v>
      </c>
      <c r="R52" s="8" t="str">
        <f>IF(L52="","",VLOOKUP(L52*M52*O52,[1]FORMULAS!$H$25:$I$55,2,FALSE))</f>
        <v>II</v>
      </c>
      <c r="S52" s="10" t="str">
        <f>IF(L52="","",VLOOKUP(L52*M52*O52,[1]FORMULAS!$H$25:$J$55,3,FALSE))</f>
        <v>No Aceptable o Aceptable con Control Especifico</v>
      </c>
      <c r="T52" s="11"/>
      <c r="U52" s="11"/>
      <c r="V52" s="11"/>
      <c r="W52" s="11"/>
      <c r="X52" s="11"/>
      <c r="Y52" s="11"/>
      <c r="Z52" s="17"/>
    </row>
    <row r="53" spans="1:26" ht="315.75" customHeight="1" x14ac:dyDescent="0.2">
      <c r="A53" s="3" t="s">
        <v>26</v>
      </c>
      <c r="B53" s="3" t="s">
        <v>105</v>
      </c>
      <c r="C53" s="3" t="s">
        <v>124</v>
      </c>
      <c r="D53" s="4" t="s">
        <v>29</v>
      </c>
      <c r="E53" s="4" t="s">
        <v>125</v>
      </c>
      <c r="F53" s="4" t="s">
        <v>67</v>
      </c>
      <c r="G53" s="3" t="s">
        <v>111</v>
      </c>
      <c r="H53" s="5" t="s">
        <v>45</v>
      </c>
      <c r="I53" s="4" t="s">
        <v>112</v>
      </c>
      <c r="J53" s="4" t="s">
        <v>113</v>
      </c>
      <c r="K53" s="4" t="s">
        <v>114</v>
      </c>
      <c r="L53" s="6">
        <v>2</v>
      </c>
      <c r="M53" s="6">
        <v>3</v>
      </c>
      <c r="N53" s="7" t="str">
        <f>IF(L53="","",VLOOKUP(L53*M53,[1]FORMULAS!$B$12:$D$22,3,FALSE))</f>
        <v>Medio</v>
      </c>
      <c r="O53" s="8">
        <f>IF(H53="","",+VLOOKUP(H53,[1]FORMULAS!$B$6:$C$9,2,FALSE))</f>
        <v>60</v>
      </c>
      <c r="P53" s="7" t="str">
        <f>IF(O53="","",VLOOKUP(O53,[1]FORMULAS!$A$28:$B$31,2,FALSE))</f>
        <v>Muy Grave (MG)</v>
      </c>
      <c r="Q53" s="9">
        <f t="shared" si="0"/>
        <v>360</v>
      </c>
      <c r="R53" s="8" t="str">
        <f>IF(L53="","",VLOOKUP(L53*M53*O53,[1]FORMULAS!$H$25:$I$55,2,FALSE))</f>
        <v>II</v>
      </c>
      <c r="S53" s="10" t="str">
        <f>IF(L53="","",VLOOKUP(L53*M53*O53,[1]FORMULAS!$H$25:$J$55,3,FALSE))</f>
        <v>No Aceptable o Aceptable con Control Especifico</v>
      </c>
      <c r="T53" s="11"/>
      <c r="U53" s="11"/>
      <c r="V53" s="4"/>
      <c r="W53" s="4"/>
      <c r="X53" s="4"/>
      <c r="Y53" s="11"/>
      <c r="Z53" s="17"/>
    </row>
    <row r="54" spans="1:26" ht="315.75" customHeight="1" x14ac:dyDescent="0.2">
      <c r="A54" s="3" t="s">
        <v>26</v>
      </c>
      <c r="B54" s="3" t="s">
        <v>105</v>
      </c>
      <c r="C54" s="3" t="s">
        <v>124</v>
      </c>
      <c r="D54" s="4" t="s">
        <v>29</v>
      </c>
      <c r="E54" s="4" t="s">
        <v>125</v>
      </c>
      <c r="F54" s="4" t="s">
        <v>115</v>
      </c>
      <c r="G54" s="3" t="s">
        <v>120</v>
      </c>
      <c r="H54" s="5" t="s">
        <v>45</v>
      </c>
      <c r="I54" s="4" t="s">
        <v>121</v>
      </c>
      <c r="J54" s="4" t="s">
        <v>122</v>
      </c>
      <c r="K54" s="4" t="s">
        <v>123</v>
      </c>
      <c r="L54" s="6">
        <v>2</v>
      </c>
      <c r="M54" s="6">
        <v>3</v>
      </c>
      <c r="N54" s="7" t="str">
        <f>IF(L54="","",VLOOKUP(L54*M54,[1]FORMULAS!$B$12:$D$22,3,FALSE))</f>
        <v>Medio</v>
      </c>
      <c r="O54" s="8">
        <f>IF(H54="","",+VLOOKUP(H54,[1]FORMULAS!$B$6:$C$9,2,FALSE))</f>
        <v>60</v>
      </c>
      <c r="P54" s="7" t="str">
        <f>IF(O54="","",VLOOKUP(O54,[1]FORMULAS!$A$28:$B$31,2,FALSE))</f>
        <v>Muy Grave (MG)</v>
      </c>
      <c r="Q54" s="9">
        <f t="shared" si="0"/>
        <v>360</v>
      </c>
      <c r="R54" s="8" t="str">
        <f>IF(L54="","",VLOOKUP(L54*M54*O54,[1]FORMULAS!$H$25:$I$55,2,FALSE))</f>
        <v>II</v>
      </c>
      <c r="S54" s="10" t="str">
        <f>IF(L54="","",VLOOKUP(L54*M54*O54,[1]FORMULAS!$H$25:$J$55,3,FALSE))</f>
        <v>No Aceptable o Aceptable con Control Especifico</v>
      </c>
      <c r="T54" s="11"/>
      <c r="U54" s="11"/>
      <c r="V54" s="11"/>
      <c r="W54" s="11"/>
      <c r="X54" s="11"/>
      <c r="Y54" s="11"/>
      <c r="Z54" s="17"/>
    </row>
    <row r="55" spans="1:26" ht="315.75" customHeight="1" x14ac:dyDescent="0.2">
      <c r="A55" s="3" t="s">
        <v>26</v>
      </c>
      <c r="B55" s="3" t="s">
        <v>105</v>
      </c>
      <c r="C55" s="3" t="s">
        <v>124</v>
      </c>
      <c r="D55" s="4" t="s">
        <v>29</v>
      </c>
      <c r="E55" s="4" t="s">
        <v>125</v>
      </c>
      <c r="F55" s="4" t="s">
        <v>95</v>
      </c>
      <c r="G55" s="3" t="s">
        <v>101</v>
      </c>
      <c r="H55" s="5" t="s">
        <v>97</v>
      </c>
      <c r="I55" s="4" t="s">
        <v>102</v>
      </c>
      <c r="J55" s="4" t="s">
        <v>103</v>
      </c>
      <c r="K55" s="4" t="s">
        <v>104</v>
      </c>
      <c r="L55" s="6">
        <v>2</v>
      </c>
      <c r="M55" s="6">
        <v>3</v>
      </c>
      <c r="N55" s="7" t="str">
        <f>IF(L55="","",VLOOKUP(L55*M55,[1]FORMULAS!$B$12:$D$22,3,FALSE))</f>
        <v>Medio</v>
      </c>
      <c r="O55" s="8">
        <f>IF(H55="","",+VLOOKUP(H55,[1]FORMULAS!$B$6:$C$9,2,FALSE))</f>
        <v>100</v>
      </c>
      <c r="P55" s="7" t="str">
        <f>IF(O55="","",VLOOKUP(O55,[1]FORMULAS!$A$28:$B$31,2,FALSE))</f>
        <v>Mortal o Catastrófico  (M)</v>
      </c>
      <c r="Q55" s="9">
        <f t="shared" si="0"/>
        <v>600</v>
      </c>
      <c r="R55" s="8" t="str">
        <f>IF(L55="","",VLOOKUP(L55*M55*O55,[1]FORMULAS!$H$25:$I$55,2,FALSE))</f>
        <v>I</v>
      </c>
      <c r="S55" s="10" t="str">
        <f>IF(L55="","",VLOOKUP(L55*M55*O55,[1]FORMULAS!$H$25:$J$55,3,FALSE))</f>
        <v>No Aceptable</v>
      </c>
      <c r="T55" s="11"/>
      <c r="U55" s="11"/>
      <c r="V55" s="11"/>
      <c r="W55" s="11"/>
      <c r="X55" s="11"/>
      <c r="Y55" s="11"/>
      <c r="Z55" s="17"/>
    </row>
    <row r="56" spans="1:26" ht="315.75" customHeight="1" x14ac:dyDescent="0.2">
      <c r="A56" s="3" t="s">
        <v>26</v>
      </c>
      <c r="B56" s="3" t="s">
        <v>105</v>
      </c>
      <c r="C56" s="3" t="s">
        <v>124</v>
      </c>
      <c r="D56" s="4" t="s">
        <v>29</v>
      </c>
      <c r="E56" s="4" t="s">
        <v>125</v>
      </c>
      <c r="F56" s="4" t="s">
        <v>95</v>
      </c>
      <c r="G56" s="3" t="s">
        <v>96</v>
      </c>
      <c r="H56" s="5" t="s">
        <v>97</v>
      </c>
      <c r="I56" s="4" t="s">
        <v>98</v>
      </c>
      <c r="J56" s="4" t="s">
        <v>99</v>
      </c>
      <c r="K56" s="4" t="s">
        <v>100</v>
      </c>
      <c r="L56" s="6">
        <v>10</v>
      </c>
      <c r="M56" s="6">
        <v>3</v>
      </c>
      <c r="N56" s="7" t="str">
        <f>IF(L56="","",VLOOKUP(L56*M56,[1]FORMULAS!$B$12:$D$22,3,FALSE))</f>
        <v>Muy Alto</v>
      </c>
      <c r="O56" s="8">
        <f>IF(H56="","",+VLOOKUP(H56,[1]FORMULAS!$B$6:$C$9,2,FALSE))</f>
        <v>100</v>
      </c>
      <c r="P56" s="7" t="str">
        <f>IF(O56="","",VLOOKUP(O56,[1]FORMULAS!$A$28:$B$31,2,FALSE))</f>
        <v>Mortal o Catastrófico  (M)</v>
      </c>
      <c r="Q56" s="9">
        <f t="shared" si="0"/>
        <v>3000</v>
      </c>
      <c r="R56" s="8" t="str">
        <f>IF(L56="","",VLOOKUP(L56*M56*O56,[1]FORMULAS!$H$25:$I$55,2,FALSE))</f>
        <v>I</v>
      </c>
      <c r="S56" s="10" t="str">
        <f>IF(L56="","",VLOOKUP(L56*M56*O56,[1]FORMULAS!$H$25:$J$55,3,FALSE))</f>
        <v>No Aceptable</v>
      </c>
      <c r="T56" s="11"/>
      <c r="U56" s="11"/>
      <c r="V56" s="11"/>
      <c r="W56" s="11"/>
      <c r="X56" s="11"/>
      <c r="Y56" s="11"/>
      <c r="Z56" s="17"/>
    </row>
    <row r="57" spans="1:26" ht="315.75" customHeight="1" x14ac:dyDescent="0.2">
      <c r="A57" s="3" t="s">
        <v>26</v>
      </c>
      <c r="B57" s="3" t="s">
        <v>134</v>
      </c>
      <c r="C57" s="3" t="s">
        <v>135</v>
      </c>
      <c r="D57" s="4" t="s">
        <v>136</v>
      </c>
      <c r="E57" s="4" t="s">
        <v>137</v>
      </c>
      <c r="F57" s="4" t="s">
        <v>30</v>
      </c>
      <c r="G57" s="3" t="s">
        <v>31</v>
      </c>
      <c r="H57" s="5" t="s">
        <v>32</v>
      </c>
      <c r="I57" s="4" t="s">
        <v>33</v>
      </c>
      <c r="J57" s="4" t="s">
        <v>34</v>
      </c>
      <c r="K57" s="4" t="s">
        <v>35</v>
      </c>
      <c r="L57" s="6">
        <v>6</v>
      </c>
      <c r="M57" s="6">
        <v>2</v>
      </c>
      <c r="N57" s="7" t="str">
        <f>IF(L57="","",VLOOKUP(L57*M57,[1]FORMULAS!$B$12:$D$22,3,FALSE))</f>
        <v>Alto</v>
      </c>
      <c r="O57" s="8">
        <f>IF(H57="","",+VLOOKUP(H57,[1]FORMULAS!$B$6:$C$9,2,FALSE))</f>
        <v>25</v>
      </c>
      <c r="P57" s="7" t="str">
        <f>IF(O57="","",VLOOKUP(O57,[1]FORMULAS!$A$28:$B$31,2,FALSE))</f>
        <v>Grave (G)</v>
      </c>
      <c r="Q57" s="9">
        <f t="shared" si="0"/>
        <v>300</v>
      </c>
      <c r="R57" s="8" t="str">
        <f>IF(L57="","",VLOOKUP(L57*M57*O57,[1]FORMULAS!$H$25:$I$55,2,FALSE))</f>
        <v>II</v>
      </c>
      <c r="S57" s="10" t="str">
        <f>IF(L57="","",VLOOKUP(L57*M57*O57,[1]FORMULAS!$H$25:$J$55,3,FALSE))</f>
        <v>No Aceptable o Aceptable con Control Especifico</v>
      </c>
      <c r="T57" s="11"/>
      <c r="U57" s="11"/>
      <c r="V57" s="4"/>
      <c r="W57" s="4"/>
      <c r="X57" s="4"/>
      <c r="Y57" s="11"/>
      <c r="Z57" s="17"/>
    </row>
    <row r="58" spans="1:26" ht="315.75" customHeight="1" x14ac:dyDescent="0.2">
      <c r="A58" s="3" t="s">
        <v>26</v>
      </c>
      <c r="B58" s="3" t="s">
        <v>134</v>
      </c>
      <c r="C58" s="3" t="s">
        <v>135</v>
      </c>
      <c r="D58" s="4" t="s">
        <v>136</v>
      </c>
      <c r="E58" s="4" t="s">
        <v>137</v>
      </c>
      <c r="F58" s="4" t="s">
        <v>30</v>
      </c>
      <c r="G58" s="3" t="s">
        <v>36</v>
      </c>
      <c r="H58" s="5" t="s">
        <v>37</v>
      </c>
      <c r="I58" s="4" t="s">
        <v>38</v>
      </c>
      <c r="J58" s="4" t="s">
        <v>39</v>
      </c>
      <c r="K58" s="4" t="s">
        <v>40</v>
      </c>
      <c r="L58" s="6">
        <v>6</v>
      </c>
      <c r="M58" s="6">
        <v>2</v>
      </c>
      <c r="N58" s="7" t="str">
        <f>IF(L58="","",VLOOKUP(L58*M58,[1]FORMULAS!$B$12:$D$22,3,FALSE))</f>
        <v>Alto</v>
      </c>
      <c r="O58" s="8">
        <f>IF(H58="","",+VLOOKUP(H58,[1]FORMULAS!$B$6:$C$9,2,FALSE))</f>
        <v>10</v>
      </c>
      <c r="P58" s="7" t="str">
        <f>IF(O58="","",VLOOKUP(O58,[1]FORMULAS!$A$28:$B$31,2,FALSE))</f>
        <v>Leve (L)</v>
      </c>
      <c r="Q58" s="9">
        <f t="shared" si="0"/>
        <v>120</v>
      </c>
      <c r="R58" s="8" t="str">
        <f>IF(L58="","",VLOOKUP(L58*M58*O58,[1]FORMULAS!$H$25:$I$55,2,FALSE))</f>
        <v>III</v>
      </c>
      <c r="S58" s="10" t="str">
        <f>IF(L58="","",VLOOKUP(L58*M58*O58,[1]FORMULAS!$H$25:$J$55,3,FALSE))</f>
        <v>Aceptable</v>
      </c>
      <c r="T58" s="11"/>
      <c r="U58" s="11"/>
      <c r="V58" s="4"/>
      <c r="W58" s="4"/>
      <c r="X58" s="3"/>
      <c r="Y58" s="11"/>
      <c r="Z58" s="17"/>
    </row>
    <row r="59" spans="1:26" ht="315.75" customHeight="1" x14ac:dyDescent="0.2">
      <c r="A59" s="3" t="s">
        <v>26</v>
      </c>
      <c r="B59" s="3" t="s">
        <v>134</v>
      </c>
      <c r="C59" s="3" t="s">
        <v>135</v>
      </c>
      <c r="D59" s="4" t="s">
        <v>136</v>
      </c>
      <c r="E59" s="4" t="s">
        <v>137</v>
      </c>
      <c r="F59" s="4" t="s">
        <v>30</v>
      </c>
      <c r="G59" s="3" t="s">
        <v>41</v>
      </c>
      <c r="H59" s="5" t="s">
        <v>37</v>
      </c>
      <c r="I59" s="4"/>
      <c r="J59" s="4" t="s">
        <v>42</v>
      </c>
      <c r="K59" s="4" t="s">
        <v>43</v>
      </c>
      <c r="L59" s="6">
        <v>2</v>
      </c>
      <c r="M59" s="6">
        <v>4</v>
      </c>
      <c r="N59" s="7" t="str">
        <f>IF(L59="","",VLOOKUP(L59*M59,[1]FORMULAS!$B$12:$D$22,3,FALSE))</f>
        <v>Medio</v>
      </c>
      <c r="O59" s="8">
        <f>IF(H59="","",+VLOOKUP(H59,[1]FORMULAS!$B$6:$C$9,2,FALSE))</f>
        <v>10</v>
      </c>
      <c r="P59" s="7" t="str">
        <f>IF(O59="","",VLOOKUP(O59,[1]FORMULAS!$A$28:$B$31,2,FALSE))</f>
        <v>Leve (L)</v>
      </c>
      <c r="Q59" s="9">
        <f t="shared" si="0"/>
        <v>80</v>
      </c>
      <c r="R59" s="8" t="str">
        <f>IF(L59="","",VLOOKUP(L59*M59*O59,[1]FORMULAS!$H$25:$I$55,2,FALSE))</f>
        <v>III</v>
      </c>
      <c r="S59" s="10" t="str">
        <f>IF(L59="","",VLOOKUP(L59*M59*O59,[1]FORMULAS!$H$25:$J$55,3,FALSE))</f>
        <v>Aceptable</v>
      </c>
      <c r="T59" s="11"/>
      <c r="U59" s="11"/>
      <c r="V59" s="11"/>
      <c r="W59" s="11"/>
      <c r="X59" s="11"/>
      <c r="Y59" s="11"/>
      <c r="Z59" s="17"/>
    </row>
    <row r="60" spans="1:26" ht="315.75" customHeight="1" x14ac:dyDescent="0.2">
      <c r="A60" s="3" t="s">
        <v>26</v>
      </c>
      <c r="B60" s="3" t="s">
        <v>134</v>
      </c>
      <c r="C60" s="3" t="s">
        <v>135</v>
      </c>
      <c r="D60" s="4" t="s">
        <v>136</v>
      </c>
      <c r="E60" s="4" t="s">
        <v>137</v>
      </c>
      <c r="F60" s="4" t="s">
        <v>30</v>
      </c>
      <c r="G60" s="3" t="s">
        <v>44</v>
      </c>
      <c r="H60" s="5" t="s">
        <v>45</v>
      </c>
      <c r="I60" s="4" t="s">
        <v>46</v>
      </c>
      <c r="J60" s="4" t="s">
        <v>47</v>
      </c>
      <c r="K60" s="4" t="s">
        <v>48</v>
      </c>
      <c r="L60" s="6">
        <v>2</v>
      </c>
      <c r="M60" s="6">
        <v>4</v>
      </c>
      <c r="N60" s="7" t="str">
        <f>IF(L60="","",VLOOKUP(L60*M60,[1]FORMULAS!$B$12:$D$22,3,FALSE))</f>
        <v>Medio</v>
      </c>
      <c r="O60" s="8">
        <f>IF(H60="","",+VLOOKUP(H60,[1]FORMULAS!$B$6:$C$9,2,FALSE))</f>
        <v>60</v>
      </c>
      <c r="P60" s="7" t="str">
        <f>IF(O60="","",VLOOKUP(O60,[1]FORMULAS!$A$28:$B$31,2,FALSE))</f>
        <v>Muy Grave (MG)</v>
      </c>
      <c r="Q60" s="9">
        <f t="shared" si="0"/>
        <v>480</v>
      </c>
      <c r="R60" s="8" t="str">
        <f>IF(L60="","",VLOOKUP(L60*M60*O60,[1]FORMULAS!$H$25:$I$55,2,FALSE))</f>
        <v>II</v>
      </c>
      <c r="S60" s="10" t="str">
        <f>IF(L60="","",VLOOKUP(L60*M60*O60,[1]FORMULAS!$H$25:$J$55,3,FALSE))</f>
        <v>No Aceptable o Aceptable con Control Especifico</v>
      </c>
      <c r="T60" s="11"/>
      <c r="U60" s="11"/>
      <c r="V60" s="11"/>
      <c r="W60" s="11"/>
      <c r="X60" s="11"/>
      <c r="Y60" s="11"/>
      <c r="Z60" s="17"/>
    </row>
    <row r="61" spans="1:26" ht="315.75" customHeight="1" x14ac:dyDescent="0.2">
      <c r="A61" s="3" t="s">
        <v>26</v>
      </c>
      <c r="B61" s="3" t="s">
        <v>134</v>
      </c>
      <c r="C61" s="3" t="s">
        <v>135</v>
      </c>
      <c r="D61" s="4" t="s">
        <v>136</v>
      </c>
      <c r="E61" s="4" t="s">
        <v>137</v>
      </c>
      <c r="F61" s="4" t="s">
        <v>49</v>
      </c>
      <c r="G61" s="3" t="s">
        <v>50</v>
      </c>
      <c r="H61" s="5" t="s">
        <v>32</v>
      </c>
      <c r="I61" s="4" t="s">
        <v>51</v>
      </c>
      <c r="J61" s="4" t="s">
        <v>52</v>
      </c>
      <c r="K61" s="4" t="s">
        <v>53</v>
      </c>
      <c r="L61" s="6">
        <v>2</v>
      </c>
      <c r="M61" s="6">
        <v>4</v>
      </c>
      <c r="N61" s="7" t="str">
        <f>IF(L61="","",VLOOKUP(L61*M61,[1]FORMULAS!$B$12:$D$22,3,FALSE))</f>
        <v>Medio</v>
      </c>
      <c r="O61" s="8">
        <f>IF(H61="","",+VLOOKUP(H61,[1]FORMULAS!$B$6:$C$9,2,FALSE))</f>
        <v>25</v>
      </c>
      <c r="P61" s="7" t="str">
        <f>IF(O61="","",VLOOKUP(O61,[1]FORMULAS!$A$28:$B$31,2,FALSE))</f>
        <v>Grave (G)</v>
      </c>
      <c r="Q61" s="9">
        <f t="shared" si="0"/>
        <v>200</v>
      </c>
      <c r="R61" s="8" t="str">
        <f>IF(L61="","",VLOOKUP(L61*M61*O61,[1]FORMULAS!$H$25:$I$55,2,FALSE))</f>
        <v>II</v>
      </c>
      <c r="S61" s="10" t="str">
        <f>IF(L61="","",VLOOKUP(L61*M61*O61,[1]FORMULAS!$H$25:$J$55,3,FALSE))</f>
        <v>No Aceptable o Aceptable con Control Especifico</v>
      </c>
      <c r="T61" s="4"/>
      <c r="U61" s="4"/>
      <c r="V61" s="4"/>
      <c r="W61" s="4"/>
      <c r="X61" s="4"/>
      <c r="Y61" s="11"/>
      <c r="Z61" s="17"/>
    </row>
    <row r="62" spans="1:26" ht="315.75" customHeight="1" x14ac:dyDescent="0.2">
      <c r="A62" s="3" t="s">
        <v>26</v>
      </c>
      <c r="B62" s="3" t="s">
        <v>134</v>
      </c>
      <c r="C62" s="3" t="s">
        <v>135</v>
      </c>
      <c r="D62" s="4" t="s">
        <v>136</v>
      </c>
      <c r="E62" s="4" t="s">
        <v>137</v>
      </c>
      <c r="F62" s="4" t="s">
        <v>49</v>
      </c>
      <c r="G62" s="3" t="s">
        <v>130</v>
      </c>
      <c r="H62" s="5" t="s">
        <v>45</v>
      </c>
      <c r="I62" s="4" t="s">
        <v>131</v>
      </c>
      <c r="J62" s="4" t="s">
        <v>132</v>
      </c>
      <c r="K62" s="4" t="s">
        <v>133</v>
      </c>
      <c r="L62" s="6">
        <v>2</v>
      </c>
      <c r="M62" s="6">
        <v>4</v>
      </c>
      <c r="N62" s="7" t="str">
        <f>IF(L62="","",VLOOKUP(L62*M62,[1]FORMULAS!$B$12:$D$22,3,FALSE))</f>
        <v>Medio</v>
      </c>
      <c r="O62" s="8">
        <f>IF(H62="","",+VLOOKUP(H62,[1]FORMULAS!$B$6:$C$9,2,FALSE))</f>
        <v>60</v>
      </c>
      <c r="P62" s="7" t="str">
        <f>IF(O62="","",VLOOKUP(O62,[1]FORMULAS!$A$28:$B$31,2,FALSE))</f>
        <v>Muy Grave (MG)</v>
      </c>
      <c r="Q62" s="9">
        <f t="shared" si="0"/>
        <v>480</v>
      </c>
      <c r="R62" s="8" t="str">
        <f>IF(L62="","",VLOOKUP(L62*M62*O62,[1]FORMULAS!$H$25:$I$55,2,FALSE))</f>
        <v>II</v>
      </c>
      <c r="S62" s="10" t="str">
        <f>IF(L62="","",VLOOKUP(L62*M62*O62,[1]FORMULAS!$H$25:$J$55,3,FALSE))</f>
        <v>No Aceptable o Aceptable con Control Especifico</v>
      </c>
      <c r="T62" s="11"/>
      <c r="U62" s="11"/>
      <c r="V62" s="11"/>
      <c r="W62" s="11"/>
      <c r="X62" s="11"/>
      <c r="Y62" s="11"/>
      <c r="Z62" s="17"/>
    </row>
    <row r="63" spans="1:26" ht="315.75" customHeight="1" x14ac:dyDescent="0.2">
      <c r="A63" s="3" t="s">
        <v>26</v>
      </c>
      <c r="B63" s="3" t="s">
        <v>134</v>
      </c>
      <c r="C63" s="3" t="s">
        <v>135</v>
      </c>
      <c r="D63" s="4" t="s">
        <v>136</v>
      </c>
      <c r="E63" s="4" t="s">
        <v>137</v>
      </c>
      <c r="F63" s="4" t="s">
        <v>49</v>
      </c>
      <c r="G63" s="3" t="s">
        <v>54</v>
      </c>
      <c r="H63" s="5" t="s">
        <v>45</v>
      </c>
      <c r="I63" s="4" t="s">
        <v>55</v>
      </c>
      <c r="J63" s="4" t="s">
        <v>56</v>
      </c>
      <c r="K63" s="4" t="s">
        <v>57</v>
      </c>
      <c r="L63" s="6">
        <v>2</v>
      </c>
      <c r="M63" s="6">
        <v>2</v>
      </c>
      <c r="N63" s="7" t="str">
        <f>IF(L63="","",VLOOKUP(L63*M63,[1]FORMULAS!$B$12:$D$22,3,FALSE))</f>
        <v>Bajo</v>
      </c>
      <c r="O63" s="8">
        <f>IF(H63="","",+VLOOKUP(H63,[1]FORMULAS!$B$6:$C$9,2,FALSE))</f>
        <v>60</v>
      </c>
      <c r="P63" s="7" t="str">
        <f>IF(O63="","",VLOOKUP(O63,[1]FORMULAS!$A$28:$B$31,2,FALSE))</f>
        <v>Muy Grave (MG)</v>
      </c>
      <c r="Q63" s="9">
        <f t="shared" si="0"/>
        <v>240</v>
      </c>
      <c r="R63" s="8" t="str">
        <f>IF(L63="","",VLOOKUP(L63*M63*O63,[1]FORMULAS!$H$25:$I$55,2,FALSE))</f>
        <v>II</v>
      </c>
      <c r="S63" s="10" t="str">
        <f>IF(L63="","",VLOOKUP(L63*M63*O63,[1]FORMULAS!$H$25:$J$55,3,FALSE))</f>
        <v>No Aceptable o Aceptable con Control Especifico</v>
      </c>
      <c r="T63" s="11"/>
      <c r="U63" s="11"/>
      <c r="V63" s="11"/>
      <c r="W63" s="11"/>
      <c r="X63" s="4"/>
      <c r="Y63" s="11"/>
      <c r="Z63" s="17"/>
    </row>
    <row r="64" spans="1:26" ht="315.75" customHeight="1" x14ac:dyDescent="0.2">
      <c r="A64" s="3" t="s">
        <v>26</v>
      </c>
      <c r="B64" s="3" t="s">
        <v>134</v>
      </c>
      <c r="C64" s="3" t="s">
        <v>135</v>
      </c>
      <c r="D64" s="4" t="s">
        <v>136</v>
      </c>
      <c r="E64" s="4" t="s">
        <v>137</v>
      </c>
      <c r="F64" s="4" t="s">
        <v>58</v>
      </c>
      <c r="G64" s="3" t="s">
        <v>59</v>
      </c>
      <c r="H64" s="5" t="s">
        <v>32</v>
      </c>
      <c r="I64" s="4" t="s">
        <v>60</v>
      </c>
      <c r="J64" s="4" t="s">
        <v>61</v>
      </c>
      <c r="K64" s="4" t="s">
        <v>62</v>
      </c>
      <c r="L64" s="6">
        <v>2</v>
      </c>
      <c r="M64" s="6">
        <v>2</v>
      </c>
      <c r="N64" s="7" t="str">
        <f>IF(L64="","",VLOOKUP(L64*M64,[1]FORMULAS!$B$12:$D$22,3,FALSE))</f>
        <v>Bajo</v>
      </c>
      <c r="O64" s="8">
        <f>IF(H64="","",+VLOOKUP(H64,[1]FORMULAS!$B$6:$C$9,2,FALSE))</f>
        <v>25</v>
      </c>
      <c r="P64" s="7" t="str">
        <f>IF(O64="","",VLOOKUP(O64,[1]FORMULAS!$A$28:$B$31,2,FALSE))</f>
        <v>Grave (G)</v>
      </c>
      <c r="Q64" s="9">
        <f t="shared" si="0"/>
        <v>100</v>
      </c>
      <c r="R64" s="8" t="str">
        <f>IF(L64="","",VLOOKUP(L64*M64*O64,[1]FORMULAS!$H$25:$I$55,2,FALSE))</f>
        <v>III</v>
      </c>
      <c r="S64" s="10" t="str">
        <f>IF(L64="","",VLOOKUP(L64*M64*O64,[1]FORMULAS!$H$25:$J$55,3,FALSE))</f>
        <v>Aceptable</v>
      </c>
      <c r="T64" s="11"/>
      <c r="U64" s="11"/>
      <c r="V64" s="4"/>
      <c r="W64" s="4"/>
      <c r="X64" s="4"/>
      <c r="Y64" s="11"/>
      <c r="Z64" s="17"/>
    </row>
    <row r="65" spans="1:26" ht="315.75" customHeight="1" x14ac:dyDescent="0.2">
      <c r="A65" s="3" t="s">
        <v>26</v>
      </c>
      <c r="B65" s="3" t="s">
        <v>134</v>
      </c>
      <c r="C65" s="3" t="s">
        <v>135</v>
      </c>
      <c r="D65" s="4" t="s">
        <v>136</v>
      </c>
      <c r="E65" s="4" t="s">
        <v>137</v>
      </c>
      <c r="F65" s="4" t="s">
        <v>58</v>
      </c>
      <c r="G65" s="3" t="s">
        <v>63</v>
      </c>
      <c r="H65" s="5" t="s">
        <v>32</v>
      </c>
      <c r="I65" s="4" t="s">
        <v>64</v>
      </c>
      <c r="J65" s="4" t="s">
        <v>65</v>
      </c>
      <c r="K65" s="4" t="s">
        <v>66</v>
      </c>
      <c r="L65" s="6">
        <v>2</v>
      </c>
      <c r="M65" s="6">
        <v>2</v>
      </c>
      <c r="N65" s="7" t="str">
        <f>IF(L65="","",VLOOKUP(L65*M65,[1]FORMULAS!$B$12:$D$22,3,FALSE))</f>
        <v>Bajo</v>
      </c>
      <c r="O65" s="8">
        <f>IF(H65="","",+VLOOKUP(H65,[1]FORMULAS!$B$6:$C$9,2,FALSE))</f>
        <v>25</v>
      </c>
      <c r="P65" s="7" t="str">
        <f>IF(O65="","",VLOOKUP(O65,[1]FORMULAS!$A$28:$B$31,2,FALSE))</f>
        <v>Grave (G)</v>
      </c>
      <c r="Q65" s="9">
        <f t="shared" si="0"/>
        <v>100</v>
      </c>
      <c r="R65" s="8" t="str">
        <f>IF(L65="","",VLOOKUP(L65*M65*O65,[1]FORMULAS!$H$25:$I$55,2,FALSE))</f>
        <v>III</v>
      </c>
      <c r="S65" s="10" t="str">
        <f>IF(L65="","",VLOOKUP(L65*M65*O65,[1]FORMULAS!$H$25:$J$55,3,FALSE))</f>
        <v>Aceptable</v>
      </c>
      <c r="T65" s="11"/>
      <c r="U65" s="11"/>
      <c r="V65" s="11"/>
      <c r="W65" s="11"/>
      <c r="X65" s="11"/>
      <c r="Y65" s="11"/>
      <c r="Z65" s="17"/>
    </row>
    <row r="66" spans="1:26" ht="315.75" customHeight="1" x14ac:dyDescent="0.2">
      <c r="A66" s="3" t="s">
        <v>26</v>
      </c>
      <c r="B66" s="3" t="s">
        <v>134</v>
      </c>
      <c r="C66" s="3" t="s">
        <v>135</v>
      </c>
      <c r="D66" s="4" t="s">
        <v>136</v>
      </c>
      <c r="E66" s="4" t="s">
        <v>137</v>
      </c>
      <c r="F66" s="4" t="s">
        <v>67</v>
      </c>
      <c r="G66" s="3" t="s">
        <v>75</v>
      </c>
      <c r="H66" s="5" t="s">
        <v>45</v>
      </c>
      <c r="I66" s="4" t="s">
        <v>76</v>
      </c>
      <c r="J66" s="4" t="s">
        <v>77</v>
      </c>
      <c r="K66" s="4" t="s">
        <v>78</v>
      </c>
      <c r="L66" s="6">
        <v>6</v>
      </c>
      <c r="M66" s="6">
        <v>4</v>
      </c>
      <c r="N66" s="7" t="str">
        <f>IF(L66="","",VLOOKUP(L66*M66,[1]FORMULAS!$B$12:$D$22,3,FALSE))</f>
        <v>Muy Alto</v>
      </c>
      <c r="O66" s="8">
        <f>IF(H66="","",+VLOOKUP(H66,[1]FORMULAS!$B$6:$C$9,2,FALSE))</f>
        <v>60</v>
      </c>
      <c r="P66" s="7" t="str">
        <f>IF(O66="","",VLOOKUP(O66,[1]FORMULAS!$A$28:$B$31,2,FALSE))</f>
        <v>Muy Grave (MG)</v>
      </c>
      <c r="Q66" s="9">
        <f t="shared" si="0"/>
        <v>1440</v>
      </c>
      <c r="R66" s="8" t="str">
        <f>IF(L66="","",VLOOKUP(L66*M66*O66,[1]FORMULAS!$H$25:$I$55,2,FALSE))</f>
        <v>I</v>
      </c>
      <c r="S66" s="10" t="str">
        <f>IF(L66="","",VLOOKUP(L66*M66*O66,[1]FORMULAS!$H$25:$J$55,3,FALSE))</f>
        <v>No Aceptable</v>
      </c>
      <c r="T66" s="11"/>
      <c r="U66" s="11"/>
      <c r="V66" s="11"/>
      <c r="W66" s="11"/>
      <c r="X66" s="11"/>
      <c r="Y66" s="11"/>
      <c r="Z66" s="17"/>
    </row>
    <row r="67" spans="1:26" ht="315.75" customHeight="1" x14ac:dyDescent="0.2">
      <c r="A67" s="3" t="s">
        <v>26</v>
      </c>
      <c r="B67" s="3" t="s">
        <v>134</v>
      </c>
      <c r="C67" s="3" t="s">
        <v>135</v>
      </c>
      <c r="D67" s="4" t="s">
        <v>136</v>
      </c>
      <c r="E67" s="4" t="s">
        <v>137</v>
      </c>
      <c r="F67" s="4" t="s">
        <v>67</v>
      </c>
      <c r="G67" s="3" t="s">
        <v>72</v>
      </c>
      <c r="H67" s="5" t="s">
        <v>45</v>
      </c>
      <c r="I67" s="4"/>
      <c r="J67" s="4" t="s">
        <v>73</v>
      </c>
      <c r="K67" s="4" t="s">
        <v>74</v>
      </c>
      <c r="L67" s="6">
        <v>2</v>
      </c>
      <c r="M67" s="6">
        <v>3</v>
      </c>
      <c r="N67" s="7" t="str">
        <f>IF(L67="","",VLOOKUP(L67*M67,[1]FORMULAS!$B$12:$D$22,3,FALSE))</f>
        <v>Medio</v>
      </c>
      <c r="O67" s="8">
        <f>IF(H67="","",+VLOOKUP(H67,[1]FORMULAS!$B$6:$C$9,2,FALSE))</f>
        <v>60</v>
      </c>
      <c r="P67" s="7" t="str">
        <f>IF(O67="","",VLOOKUP(O67,[1]FORMULAS!$A$28:$B$31,2,FALSE))</f>
        <v>Muy Grave (MG)</v>
      </c>
      <c r="Q67" s="9">
        <f t="shared" si="0"/>
        <v>360</v>
      </c>
      <c r="R67" s="8" t="str">
        <f>IF(L67="","",VLOOKUP(L67*M67*O67,[1]FORMULAS!$H$25:$I$55,2,FALSE))</f>
        <v>II</v>
      </c>
      <c r="S67" s="10" t="str">
        <f>IF(L67="","",VLOOKUP(L67*M67*O67,[1]FORMULAS!$H$25:$J$55,3,FALSE))</f>
        <v>No Aceptable o Aceptable con Control Especifico</v>
      </c>
      <c r="T67" s="11"/>
      <c r="U67" s="11"/>
      <c r="V67" s="4"/>
      <c r="W67" s="4"/>
      <c r="X67" s="4"/>
      <c r="Y67" s="11"/>
      <c r="Z67" s="17"/>
    </row>
    <row r="68" spans="1:26" ht="315.75" customHeight="1" x14ac:dyDescent="0.2">
      <c r="A68" s="3" t="s">
        <v>26</v>
      </c>
      <c r="B68" s="3" t="s">
        <v>134</v>
      </c>
      <c r="C68" s="3" t="s">
        <v>135</v>
      </c>
      <c r="D68" s="4" t="s">
        <v>136</v>
      </c>
      <c r="E68" s="4" t="s">
        <v>137</v>
      </c>
      <c r="F68" s="4" t="s">
        <v>67</v>
      </c>
      <c r="G68" s="3" t="s">
        <v>111</v>
      </c>
      <c r="H68" s="5" t="s">
        <v>45</v>
      </c>
      <c r="I68" s="4" t="s">
        <v>112</v>
      </c>
      <c r="J68" s="4" t="s">
        <v>113</v>
      </c>
      <c r="K68" s="4" t="s">
        <v>114</v>
      </c>
      <c r="L68" s="6">
        <v>2</v>
      </c>
      <c r="M68" s="6">
        <v>2</v>
      </c>
      <c r="N68" s="7" t="str">
        <f>IF(L68="","",VLOOKUP(L68*M68,[1]FORMULAS!$B$12:$D$22,3,FALSE))</f>
        <v>Bajo</v>
      </c>
      <c r="O68" s="8">
        <f>IF(H68="","",+VLOOKUP(H68,[1]FORMULAS!$B$6:$C$9,2,FALSE))</f>
        <v>60</v>
      </c>
      <c r="P68" s="7" t="str">
        <f>IF(O68="","",VLOOKUP(O68,[1]FORMULAS!$A$28:$B$31,2,FALSE))</f>
        <v>Muy Grave (MG)</v>
      </c>
      <c r="Q68" s="9">
        <f t="shared" si="0"/>
        <v>240</v>
      </c>
      <c r="R68" s="8" t="str">
        <f>IF(L68="","",VLOOKUP(L68*M68*O68,[1]FORMULAS!$H$25:$I$55,2,FALSE))</f>
        <v>II</v>
      </c>
      <c r="S68" s="10" t="str">
        <f>IF(L68="","",VLOOKUP(L68*M68*O68,[1]FORMULAS!$H$25:$J$55,3,FALSE))</f>
        <v>No Aceptable o Aceptable con Control Especifico</v>
      </c>
      <c r="T68" s="11"/>
      <c r="U68" s="11"/>
      <c r="V68" s="4"/>
      <c r="W68" s="4"/>
      <c r="X68" s="4"/>
      <c r="Y68" s="11"/>
      <c r="Z68" s="17"/>
    </row>
    <row r="69" spans="1:26" ht="315.75" customHeight="1" x14ac:dyDescent="0.2">
      <c r="A69" s="3" t="s">
        <v>26</v>
      </c>
      <c r="B69" s="3" t="s">
        <v>134</v>
      </c>
      <c r="C69" s="3" t="s">
        <v>135</v>
      </c>
      <c r="D69" s="4" t="s">
        <v>136</v>
      </c>
      <c r="E69" s="4" t="s">
        <v>137</v>
      </c>
      <c r="F69" s="4" t="s">
        <v>67</v>
      </c>
      <c r="G69" s="3" t="s">
        <v>91</v>
      </c>
      <c r="H69" s="5" t="s">
        <v>32</v>
      </c>
      <c r="I69" s="4" t="s">
        <v>92</v>
      </c>
      <c r="J69" s="4" t="s">
        <v>93</v>
      </c>
      <c r="K69" s="4" t="s">
        <v>94</v>
      </c>
      <c r="L69" s="6">
        <v>2</v>
      </c>
      <c r="M69" s="6">
        <v>4</v>
      </c>
      <c r="N69" s="7" t="str">
        <f>IF(L69="","",VLOOKUP(L69*M69,[1]FORMULAS!$B$12:$D$22,3,FALSE))</f>
        <v>Medio</v>
      </c>
      <c r="O69" s="8">
        <f>IF(H69="","",+VLOOKUP(H69,[1]FORMULAS!$B$6:$C$9,2,FALSE))</f>
        <v>25</v>
      </c>
      <c r="P69" s="7" t="str">
        <f>IF(O69="","",VLOOKUP(O69,[1]FORMULAS!$A$28:$B$31,2,FALSE))</f>
        <v>Grave (G)</v>
      </c>
      <c r="Q69" s="9">
        <f t="shared" si="0"/>
        <v>200</v>
      </c>
      <c r="R69" s="8" t="str">
        <f>IF(L69="","",VLOOKUP(L69*M69*O69,[1]FORMULAS!$H$25:$I$55,2,FALSE))</f>
        <v>II</v>
      </c>
      <c r="S69" s="10" t="str">
        <f>IF(L69="","",VLOOKUP(L69*M69*O69,[1]FORMULAS!$H$25:$J$55,3,FALSE))</f>
        <v>No Aceptable o Aceptable con Control Especifico</v>
      </c>
      <c r="T69" s="11"/>
      <c r="U69" s="11"/>
      <c r="V69" s="4"/>
      <c r="W69" s="4"/>
      <c r="X69" s="4"/>
      <c r="Y69" s="11"/>
      <c r="Z69" s="17"/>
    </row>
    <row r="70" spans="1:26" ht="315.75" customHeight="1" x14ac:dyDescent="0.2">
      <c r="A70" s="3" t="s">
        <v>26</v>
      </c>
      <c r="B70" s="3" t="s">
        <v>134</v>
      </c>
      <c r="C70" s="3" t="s">
        <v>135</v>
      </c>
      <c r="D70" s="4" t="s">
        <v>136</v>
      </c>
      <c r="E70" s="4" t="s">
        <v>137</v>
      </c>
      <c r="F70" s="4" t="s">
        <v>115</v>
      </c>
      <c r="G70" s="3" t="s">
        <v>120</v>
      </c>
      <c r="H70" s="5" t="s">
        <v>45</v>
      </c>
      <c r="I70" s="4" t="s">
        <v>121</v>
      </c>
      <c r="J70" s="4" t="s">
        <v>122</v>
      </c>
      <c r="K70" s="4" t="s">
        <v>123</v>
      </c>
      <c r="L70" s="6">
        <v>2</v>
      </c>
      <c r="M70" s="6">
        <v>4</v>
      </c>
      <c r="N70" s="7" t="str">
        <f>IF(L70="","",VLOOKUP(L70*M70,[1]FORMULAS!$B$12:$D$22,3,FALSE))</f>
        <v>Medio</v>
      </c>
      <c r="O70" s="8">
        <f>IF(H70="","",+VLOOKUP(H70,[1]FORMULAS!$B$6:$C$9,2,FALSE))</f>
        <v>60</v>
      </c>
      <c r="P70" s="7" t="str">
        <f>IF(O70="","",VLOOKUP(O70,[1]FORMULAS!$A$28:$B$31,2,FALSE))</f>
        <v>Muy Grave (MG)</v>
      </c>
      <c r="Q70" s="9">
        <f t="shared" si="0"/>
        <v>480</v>
      </c>
      <c r="R70" s="8" t="str">
        <f>IF(L70="","",VLOOKUP(L70*M70*O70,[1]FORMULAS!$H$25:$I$55,2,FALSE))</f>
        <v>II</v>
      </c>
      <c r="S70" s="10" t="str">
        <f>IF(L70="","",VLOOKUP(L70*M70*O70,[1]FORMULAS!$H$25:$J$55,3,FALSE))</f>
        <v>No Aceptable o Aceptable con Control Especifico</v>
      </c>
      <c r="T70" s="11"/>
      <c r="U70" s="11"/>
      <c r="V70" s="4"/>
      <c r="W70" s="4"/>
      <c r="X70" s="3"/>
      <c r="Y70" s="11"/>
      <c r="Z70" s="17"/>
    </row>
    <row r="71" spans="1:26" ht="315.75" customHeight="1" x14ac:dyDescent="0.2">
      <c r="A71" s="3" t="s">
        <v>26</v>
      </c>
      <c r="B71" s="3" t="s">
        <v>134</v>
      </c>
      <c r="C71" s="3" t="s">
        <v>138</v>
      </c>
      <c r="D71" s="4" t="s">
        <v>136</v>
      </c>
      <c r="E71" s="4" t="s">
        <v>137</v>
      </c>
      <c r="F71" s="4" t="s">
        <v>30</v>
      </c>
      <c r="G71" s="3" t="s">
        <v>31</v>
      </c>
      <c r="H71" s="5" t="s">
        <v>32</v>
      </c>
      <c r="I71" s="4" t="s">
        <v>33</v>
      </c>
      <c r="J71" s="4" t="s">
        <v>34</v>
      </c>
      <c r="K71" s="4" t="s">
        <v>35</v>
      </c>
      <c r="L71" s="6">
        <v>6</v>
      </c>
      <c r="M71" s="6">
        <v>2</v>
      </c>
      <c r="N71" s="7" t="str">
        <f>IF(L71="","",VLOOKUP(L71*M71,[1]FORMULAS!$B$12:$D$22,3,FALSE))</f>
        <v>Alto</v>
      </c>
      <c r="O71" s="8">
        <f>IF(H71="","",+VLOOKUP(H71,[1]FORMULAS!$B$6:$C$9,2,FALSE))</f>
        <v>25</v>
      </c>
      <c r="P71" s="7" t="str">
        <f>IF(O71="","",VLOOKUP(O71,[1]FORMULAS!$A$28:$B$31,2,FALSE))</f>
        <v>Grave (G)</v>
      </c>
      <c r="Q71" s="9">
        <f t="shared" si="0"/>
        <v>300</v>
      </c>
      <c r="R71" s="8" t="str">
        <f>IF(L71="","",VLOOKUP(L71*M71*O71,[1]FORMULAS!$H$25:$I$55,2,FALSE))</f>
        <v>II</v>
      </c>
      <c r="S71" s="10" t="str">
        <f>IF(L71="","",VLOOKUP(L71*M71*O71,[1]FORMULAS!$H$25:$J$55,3,FALSE))</f>
        <v>No Aceptable o Aceptable con Control Especifico</v>
      </c>
      <c r="T71" s="11"/>
      <c r="U71" s="11"/>
      <c r="V71" s="11"/>
      <c r="W71" s="11"/>
      <c r="X71" s="11"/>
      <c r="Y71" s="11"/>
      <c r="Z71" s="17"/>
    </row>
    <row r="72" spans="1:26" ht="315.75" customHeight="1" x14ac:dyDescent="0.2">
      <c r="A72" s="3" t="s">
        <v>26</v>
      </c>
      <c r="B72" s="3" t="s">
        <v>134</v>
      </c>
      <c r="C72" s="3" t="s">
        <v>138</v>
      </c>
      <c r="D72" s="4" t="s">
        <v>136</v>
      </c>
      <c r="E72" s="4" t="s">
        <v>137</v>
      </c>
      <c r="F72" s="4" t="s">
        <v>30</v>
      </c>
      <c r="G72" s="3" t="s">
        <v>36</v>
      </c>
      <c r="H72" s="5" t="s">
        <v>37</v>
      </c>
      <c r="I72" s="4" t="s">
        <v>38</v>
      </c>
      <c r="J72" s="4" t="s">
        <v>39</v>
      </c>
      <c r="K72" s="4" t="s">
        <v>40</v>
      </c>
      <c r="L72" s="6">
        <v>6</v>
      </c>
      <c r="M72" s="6">
        <v>2</v>
      </c>
      <c r="N72" s="7" t="str">
        <f>IF(L72="","",VLOOKUP(L72*M72,[1]FORMULAS!$B$12:$D$22,3,FALSE))</f>
        <v>Alto</v>
      </c>
      <c r="O72" s="8">
        <f>IF(H72="","",+VLOOKUP(H72,[1]FORMULAS!$B$6:$C$9,2,FALSE))</f>
        <v>10</v>
      </c>
      <c r="P72" s="7" t="str">
        <f>IF(O72="","",VLOOKUP(O72,[1]FORMULAS!$A$28:$B$31,2,FALSE))</f>
        <v>Leve (L)</v>
      </c>
      <c r="Q72" s="9">
        <f t="shared" ref="Q72:Q135" si="1">IF(L72="",0,L72*M72*O72)</f>
        <v>120</v>
      </c>
      <c r="R72" s="8" t="str">
        <f>IF(L72="","",VLOOKUP(L72*M72*O72,[1]FORMULAS!$H$25:$I$55,2,FALSE))</f>
        <v>III</v>
      </c>
      <c r="S72" s="10" t="str">
        <f>IF(L72="","",VLOOKUP(L72*M72*O72,[1]FORMULAS!$H$25:$J$55,3,FALSE))</f>
        <v>Aceptable</v>
      </c>
      <c r="T72" s="11"/>
      <c r="U72" s="11"/>
      <c r="V72" s="4"/>
      <c r="W72" s="4"/>
      <c r="X72" s="4"/>
      <c r="Y72" s="11"/>
      <c r="Z72" s="17"/>
    </row>
    <row r="73" spans="1:26" ht="315.75" customHeight="1" x14ac:dyDescent="0.2">
      <c r="A73" s="3" t="s">
        <v>26</v>
      </c>
      <c r="B73" s="3" t="s">
        <v>134</v>
      </c>
      <c r="C73" s="3" t="s">
        <v>138</v>
      </c>
      <c r="D73" s="4" t="s">
        <v>136</v>
      </c>
      <c r="E73" s="4" t="s">
        <v>137</v>
      </c>
      <c r="F73" s="4" t="s">
        <v>30</v>
      </c>
      <c r="G73" s="3" t="s">
        <v>41</v>
      </c>
      <c r="H73" s="5" t="s">
        <v>37</v>
      </c>
      <c r="I73" s="4"/>
      <c r="J73" s="4" t="s">
        <v>42</v>
      </c>
      <c r="K73" s="4" t="s">
        <v>43</v>
      </c>
      <c r="L73" s="6">
        <v>6</v>
      </c>
      <c r="M73" s="6">
        <v>2</v>
      </c>
      <c r="N73" s="7" t="str">
        <f>IF(L73="","",VLOOKUP(L73*M73,[1]FORMULAS!$B$12:$D$22,3,FALSE))</f>
        <v>Alto</v>
      </c>
      <c r="O73" s="8">
        <f>IF(H73="","",+VLOOKUP(H73,[1]FORMULAS!$B$6:$C$9,2,FALSE))</f>
        <v>10</v>
      </c>
      <c r="P73" s="7" t="str">
        <f>IF(O73="","",VLOOKUP(O73,[1]FORMULAS!$A$28:$B$31,2,FALSE))</f>
        <v>Leve (L)</v>
      </c>
      <c r="Q73" s="9">
        <f t="shared" si="1"/>
        <v>120</v>
      </c>
      <c r="R73" s="8" t="str">
        <f>IF(L73="","",VLOOKUP(L73*M73*O73,[1]FORMULAS!$H$25:$I$55,2,FALSE))</f>
        <v>III</v>
      </c>
      <c r="S73" s="10" t="str">
        <f>IF(L73="","",VLOOKUP(L73*M73*O73,[1]FORMULAS!$H$25:$J$55,3,FALSE))</f>
        <v>Aceptable</v>
      </c>
      <c r="T73" s="11"/>
      <c r="U73" s="11"/>
      <c r="V73" s="11"/>
      <c r="W73" s="11"/>
      <c r="X73" s="11"/>
      <c r="Y73" s="11"/>
      <c r="Z73" s="17"/>
    </row>
    <row r="74" spans="1:26" ht="315.75" customHeight="1" x14ac:dyDescent="0.2">
      <c r="A74" s="3" t="s">
        <v>26</v>
      </c>
      <c r="B74" s="3" t="s">
        <v>134</v>
      </c>
      <c r="C74" s="3" t="s">
        <v>138</v>
      </c>
      <c r="D74" s="4" t="s">
        <v>136</v>
      </c>
      <c r="E74" s="4" t="s">
        <v>137</v>
      </c>
      <c r="F74" s="4" t="s">
        <v>30</v>
      </c>
      <c r="G74" s="3" t="s">
        <v>44</v>
      </c>
      <c r="H74" s="5" t="s">
        <v>45</v>
      </c>
      <c r="I74" s="4" t="s">
        <v>46</v>
      </c>
      <c r="J74" s="4" t="s">
        <v>47</v>
      </c>
      <c r="K74" s="4" t="s">
        <v>48</v>
      </c>
      <c r="L74" s="6">
        <v>2</v>
      </c>
      <c r="M74" s="6">
        <v>4</v>
      </c>
      <c r="N74" s="7" t="str">
        <f>IF(L74="","",VLOOKUP(L74*M74,[1]FORMULAS!$B$12:$D$22,3,FALSE))</f>
        <v>Medio</v>
      </c>
      <c r="O74" s="8">
        <f>IF(H74="","",+VLOOKUP(H74,[1]FORMULAS!$B$6:$C$9,2,FALSE))</f>
        <v>60</v>
      </c>
      <c r="P74" s="7" t="str">
        <f>IF(O74="","",VLOOKUP(O74,[1]FORMULAS!$A$28:$B$31,2,FALSE))</f>
        <v>Muy Grave (MG)</v>
      </c>
      <c r="Q74" s="9">
        <f t="shared" si="1"/>
        <v>480</v>
      </c>
      <c r="R74" s="8" t="str">
        <f>IF(L74="","",VLOOKUP(L74*M74*O74,[1]FORMULAS!$H$25:$I$55,2,FALSE))</f>
        <v>II</v>
      </c>
      <c r="S74" s="10" t="str">
        <f>IF(L74="","",VLOOKUP(L74*M74*O74,[1]FORMULAS!$H$25:$J$55,3,FALSE))</f>
        <v>No Aceptable o Aceptable con Control Especifico</v>
      </c>
      <c r="T74" s="11"/>
      <c r="U74" s="11"/>
      <c r="V74" s="11"/>
      <c r="W74" s="11"/>
      <c r="X74" s="4"/>
      <c r="Y74" s="11"/>
      <c r="Z74" s="17"/>
    </row>
    <row r="75" spans="1:26" ht="315.75" customHeight="1" x14ac:dyDescent="0.2">
      <c r="A75" s="3" t="s">
        <v>26</v>
      </c>
      <c r="B75" s="3" t="s">
        <v>134</v>
      </c>
      <c r="C75" s="3" t="s">
        <v>138</v>
      </c>
      <c r="D75" s="4" t="s">
        <v>136</v>
      </c>
      <c r="E75" s="4" t="s">
        <v>137</v>
      </c>
      <c r="F75" s="4" t="s">
        <v>30</v>
      </c>
      <c r="G75" s="3" t="s">
        <v>126</v>
      </c>
      <c r="H75" s="5" t="s">
        <v>45</v>
      </c>
      <c r="I75" s="4" t="s">
        <v>127</v>
      </c>
      <c r="J75" s="4" t="s">
        <v>128</v>
      </c>
      <c r="K75" s="4" t="s">
        <v>129</v>
      </c>
      <c r="L75" s="6">
        <v>6</v>
      </c>
      <c r="M75" s="6">
        <v>3</v>
      </c>
      <c r="N75" s="7" t="str">
        <f>IF(L75="","",VLOOKUP(L75*M75,[1]FORMULAS!$B$12:$D$22,3,FALSE))</f>
        <v>Alto</v>
      </c>
      <c r="O75" s="8">
        <f>IF(H75="","",+VLOOKUP(H75,[1]FORMULAS!$B$6:$C$9,2,FALSE))</f>
        <v>60</v>
      </c>
      <c r="P75" s="7" t="str">
        <f>IF(O75="","",VLOOKUP(O75,[1]FORMULAS!$A$28:$B$31,2,FALSE))</f>
        <v>Muy Grave (MG)</v>
      </c>
      <c r="Q75" s="9">
        <f t="shared" si="1"/>
        <v>1080</v>
      </c>
      <c r="R75" s="8" t="str">
        <f>IF(L75="","",VLOOKUP(L75*M75*O75,[1]FORMULAS!$H$25:$I$55,2,FALSE))</f>
        <v>I</v>
      </c>
      <c r="S75" s="10" t="str">
        <f>IF(L75="","",VLOOKUP(L75*M75*O75,[1]FORMULAS!$H$25:$J$55,3,FALSE))</f>
        <v>No Aceptable</v>
      </c>
      <c r="T75" s="11"/>
      <c r="U75" s="11"/>
      <c r="V75" s="4"/>
      <c r="W75" s="4"/>
      <c r="X75" s="4"/>
      <c r="Y75" s="11"/>
      <c r="Z75" s="17"/>
    </row>
    <row r="76" spans="1:26" ht="315.75" customHeight="1" x14ac:dyDescent="0.2">
      <c r="A76" s="3" t="s">
        <v>26</v>
      </c>
      <c r="B76" s="3" t="s">
        <v>134</v>
      </c>
      <c r="C76" s="3" t="s">
        <v>138</v>
      </c>
      <c r="D76" s="4" t="s">
        <v>136</v>
      </c>
      <c r="E76" s="4" t="s">
        <v>137</v>
      </c>
      <c r="F76" s="4" t="s">
        <v>49</v>
      </c>
      <c r="G76" s="3" t="s">
        <v>50</v>
      </c>
      <c r="H76" s="5" t="s">
        <v>32</v>
      </c>
      <c r="I76" s="4" t="s">
        <v>51</v>
      </c>
      <c r="J76" s="4" t="s">
        <v>52</v>
      </c>
      <c r="K76" s="4" t="s">
        <v>53</v>
      </c>
      <c r="L76" s="6">
        <v>2</v>
      </c>
      <c r="M76" s="6">
        <v>3</v>
      </c>
      <c r="N76" s="7" t="str">
        <f>IF(L76="","",VLOOKUP(L76*M76,[1]FORMULAS!$B$12:$D$22,3,FALSE))</f>
        <v>Medio</v>
      </c>
      <c r="O76" s="8">
        <f>IF(H76="","",+VLOOKUP(H76,[1]FORMULAS!$B$6:$C$9,2,FALSE))</f>
        <v>25</v>
      </c>
      <c r="P76" s="7" t="str">
        <f>IF(O76="","",VLOOKUP(O76,[1]FORMULAS!$A$28:$B$31,2,FALSE))</f>
        <v>Grave (G)</v>
      </c>
      <c r="Q76" s="9">
        <f t="shared" si="1"/>
        <v>150</v>
      </c>
      <c r="R76" s="8" t="str">
        <f>IF(L76="","",VLOOKUP(L76*M76*O76,[1]FORMULAS!$H$25:$I$55,2,FALSE))</f>
        <v>II</v>
      </c>
      <c r="S76" s="10" t="str">
        <f>IF(L76="","",VLOOKUP(L76*M76*O76,[1]FORMULAS!$H$25:$J$55,3,FALSE))</f>
        <v>No Aceptable o Aceptable con Control Especifico</v>
      </c>
      <c r="T76" s="11"/>
      <c r="U76" s="11"/>
      <c r="V76" s="11"/>
      <c r="W76" s="11"/>
      <c r="X76" s="11"/>
      <c r="Y76" s="11"/>
      <c r="Z76" s="17"/>
    </row>
    <row r="77" spans="1:26" ht="315.75" customHeight="1" x14ac:dyDescent="0.2">
      <c r="A77" s="3" t="s">
        <v>26</v>
      </c>
      <c r="B77" s="3" t="s">
        <v>134</v>
      </c>
      <c r="C77" s="3" t="s">
        <v>138</v>
      </c>
      <c r="D77" s="4" t="s">
        <v>136</v>
      </c>
      <c r="E77" s="4" t="s">
        <v>137</v>
      </c>
      <c r="F77" s="4" t="s">
        <v>58</v>
      </c>
      <c r="G77" s="3" t="s">
        <v>59</v>
      </c>
      <c r="H77" s="5" t="s">
        <v>32</v>
      </c>
      <c r="I77" s="4" t="s">
        <v>60</v>
      </c>
      <c r="J77" s="4" t="s">
        <v>61</v>
      </c>
      <c r="K77" s="4" t="s">
        <v>62</v>
      </c>
      <c r="L77" s="6">
        <v>2</v>
      </c>
      <c r="M77" s="6">
        <v>2</v>
      </c>
      <c r="N77" s="7" t="str">
        <f>IF(L77="","",VLOOKUP(L77*M77,[1]FORMULAS!$B$12:$D$22,3,FALSE))</f>
        <v>Bajo</v>
      </c>
      <c r="O77" s="8">
        <f>IF(H77="","",+VLOOKUP(H77,[1]FORMULAS!$B$6:$C$9,2,FALSE))</f>
        <v>25</v>
      </c>
      <c r="P77" s="7" t="str">
        <f>IF(O77="","",VLOOKUP(O77,[1]FORMULAS!$A$28:$B$31,2,FALSE))</f>
        <v>Grave (G)</v>
      </c>
      <c r="Q77" s="9">
        <f t="shared" si="1"/>
        <v>100</v>
      </c>
      <c r="R77" s="8" t="str">
        <f>IF(L77="","",VLOOKUP(L77*M77*O77,[1]FORMULAS!$H$25:$I$55,2,FALSE))</f>
        <v>III</v>
      </c>
      <c r="S77" s="10" t="str">
        <f>IF(L77="","",VLOOKUP(L77*M77*O77,[1]FORMULAS!$H$25:$J$55,3,FALSE))</f>
        <v>Aceptable</v>
      </c>
      <c r="T77" s="11"/>
      <c r="U77" s="11"/>
      <c r="V77" s="11"/>
      <c r="W77" s="11"/>
      <c r="X77" s="11"/>
      <c r="Y77" s="11"/>
      <c r="Z77" s="17"/>
    </row>
    <row r="78" spans="1:26" ht="315.75" customHeight="1" x14ac:dyDescent="0.2">
      <c r="A78" s="3" t="s">
        <v>26</v>
      </c>
      <c r="B78" s="3" t="s">
        <v>134</v>
      </c>
      <c r="C78" s="3" t="s">
        <v>138</v>
      </c>
      <c r="D78" s="4" t="s">
        <v>136</v>
      </c>
      <c r="E78" s="4" t="s">
        <v>137</v>
      </c>
      <c r="F78" s="4" t="s">
        <v>58</v>
      </c>
      <c r="G78" s="3" t="s">
        <v>63</v>
      </c>
      <c r="H78" s="5" t="s">
        <v>32</v>
      </c>
      <c r="I78" s="4" t="s">
        <v>64</v>
      </c>
      <c r="J78" s="4" t="s">
        <v>65</v>
      </c>
      <c r="K78" s="4" t="s">
        <v>66</v>
      </c>
      <c r="L78" s="6">
        <v>2</v>
      </c>
      <c r="M78" s="6">
        <v>2</v>
      </c>
      <c r="N78" s="7" t="str">
        <f>IF(L78="","",VLOOKUP(L78*M78,[1]FORMULAS!$B$12:$D$22,3,FALSE))</f>
        <v>Bajo</v>
      </c>
      <c r="O78" s="8">
        <f>IF(H78="","",+VLOOKUP(H78,[1]FORMULAS!$B$6:$C$9,2,FALSE))</f>
        <v>25</v>
      </c>
      <c r="P78" s="7" t="str">
        <f>IF(O78="","",VLOOKUP(O78,[1]FORMULAS!$A$28:$B$31,2,FALSE))</f>
        <v>Grave (G)</v>
      </c>
      <c r="Q78" s="9">
        <f t="shared" si="1"/>
        <v>100</v>
      </c>
      <c r="R78" s="8" t="str">
        <f>IF(L78="","",VLOOKUP(L78*M78*O78,[1]FORMULAS!$H$25:$I$55,2,FALSE))</f>
        <v>III</v>
      </c>
      <c r="S78" s="10" t="str">
        <f>IF(L78="","",VLOOKUP(L78*M78*O78,[1]FORMULAS!$H$25:$J$55,3,FALSE))</f>
        <v>Aceptable</v>
      </c>
      <c r="T78" s="11"/>
      <c r="U78" s="11"/>
      <c r="V78" s="4"/>
      <c r="W78" s="4"/>
      <c r="X78" s="4"/>
      <c r="Y78" s="11"/>
      <c r="Z78" s="17"/>
    </row>
    <row r="79" spans="1:26" ht="315.75" customHeight="1" x14ac:dyDescent="0.2">
      <c r="A79" s="3" t="s">
        <v>26</v>
      </c>
      <c r="B79" s="3" t="s">
        <v>134</v>
      </c>
      <c r="C79" s="3" t="s">
        <v>138</v>
      </c>
      <c r="D79" s="4" t="s">
        <v>136</v>
      </c>
      <c r="E79" s="4" t="s">
        <v>137</v>
      </c>
      <c r="F79" s="4" t="s">
        <v>67</v>
      </c>
      <c r="G79" s="3" t="s">
        <v>75</v>
      </c>
      <c r="H79" s="5" t="s">
        <v>45</v>
      </c>
      <c r="I79" s="4" t="s">
        <v>76</v>
      </c>
      <c r="J79" s="4" t="s">
        <v>77</v>
      </c>
      <c r="K79" s="4" t="s">
        <v>78</v>
      </c>
      <c r="L79" s="6">
        <v>6</v>
      </c>
      <c r="M79" s="6">
        <v>3</v>
      </c>
      <c r="N79" s="7" t="str">
        <f>IF(L79="","",VLOOKUP(L79*M79,[1]FORMULAS!$B$12:$D$22,3,FALSE))</f>
        <v>Alto</v>
      </c>
      <c r="O79" s="8">
        <f>IF(H79="","",+VLOOKUP(H79,[1]FORMULAS!$B$6:$C$9,2,FALSE))</f>
        <v>60</v>
      </c>
      <c r="P79" s="7" t="str">
        <f>IF(O79="","",VLOOKUP(O79,[1]FORMULAS!$A$28:$B$31,2,FALSE))</f>
        <v>Muy Grave (MG)</v>
      </c>
      <c r="Q79" s="9">
        <f t="shared" si="1"/>
        <v>1080</v>
      </c>
      <c r="R79" s="8" t="str">
        <f>IF(L79="","",VLOOKUP(L79*M79*O79,[1]FORMULAS!$H$25:$I$55,2,FALSE))</f>
        <v>I</v>
      </c>
      <c r="S79" s="10" t="str">
        <f>IF(L79="","",VLOOKUP(L79*M79*O79,[1]FORMULAS!$H$25:$J$55,3,FALSE))</f>
        <v>No Aceptable</v>
      </c>
      <c r="T79" s="11"/>
      <c r="U79" s="11"/>
      <c r="V79" s="11"/>
      <c r="W79" s="11"/>
      <c r="X79" s="11"/>
      <c r="Y79" s="11"/>
      <c r="Z79" s="17"/>
    </row>
    <row r="80" spans="1:26" ht="315.75" customHeight="1" x14ac:dyDescent="0.2">
      <c r="A80" s="3" t="s">
        <v>26</v>
      </c>
      <c r="B80" s="3" t="s">
        <v>134</v>
      </c>
      <c r="C80" s="3" t="s">
        <v>138</v>
      </c>
      <c r="D80" s="4" t="s">
        <v>136</v>
      </c>
      <c r="E80" s="4" t="s">
        <v>137</v>
      </c>
      <c r="F80" s="4" t="s">
        <v>67</v>
      </c>
      <c r="G80" s="3" t="s">
        <v>72</v>
      </c>
      <c r="H80" s="5" t="s">
        <v>45</v>
      </c>
      <c r="I80" s="4"/>
      <c r="J80" s="4" t="s">
        <v>73</v>
      </c>
      <c r="K80" s="4" t="s">
        <v>74</v>
      </c>
      <c r="L80" s="6">
        <v>2</v>
      </c>
      <c r="M80" s="6">
        <v>3</v>
      </c>
      <c r="N80" s="7" t="str">
        <f>IF(L80="","",VLOOKUP(L80*M80,[1]FORMULAS!$B$12:$D$22,3,FALSE))</f>
        <v>Medio</v>
      </c>
      <c r="O80" s="8">
        <f>IF(H80="","",+VLOOKUP(H80,[1]FORMULAS!$B$6:$C$9,2,FALSE))</f>
        <v>60</v>
      </c>
      <c r="P80" s="7" t="str">
        <f>IF(O80="","",VLOOKUP(O80,[1]FORMULAS!$A$28:$B$31,2,FALSE))</f>
        <v>Muy Grave (MG)</v>
      </c>
      <c r="Q80" s="9">
        <f t="shared" si="1"/>
        <v>360</v>
      </c>
      <c r="R80" s="8" t="str">
        <f>IF(L80="","",VLOOKUP(L80*M80*O80,[1]FORMULAS!$H$25:$I$55,2,FALSE))</f>
        <v>II</v>
      </c>
      <c r="S80" s="10" t="str">
        <f>IF(L80="","",VLOOKUP(L80*M80*O80,[1]FORMULAS!$H$25:$J$55,3,FALSE))</f>
        <v>No Aceptable o Aceptable con Control Especifico</v>
      </c>
      <c r="T80" s="11"/>
      <c r="U80" s="11"/>
      <c r="V80" s="11"/>
      <c r="W80" s="11"/>
      <c r="X80" s="11"/>
      <c r="Y80" s="11"/>
      <c r="Z80" s="17"/>
    </row>
    <row r="81" spans="1:26" ht="315.75" customHeight="1" x14ac:dyDescent="0.2">
      <c r="A81" s="3" t="s">
        <v>26</v>
      </c>
      <c r="B81" s="3" t="s">
        <v>134</v>
      </c>
      <c r="C81" s="3" t="s">
        <v>138</v>
      </c>
      <c r="D81" s="4" t="s">
        <v>136</v>
      </c>
      <c r="E81" s="4" t="s">
        <v>137</v>
      </c>
      <c r="F81" s="4" t="s">
        <v>67</v>
      </c>
      <c r="G81" s="3" t="s">
        <v>111</v>
      </c>
      <c r="H81" s="5" t="s">
        <v>45</v>
      </c>
      <c r="I81" s="4" t="s">
        <v>112</v>
      </c>
      <c r="J81" s="4" t="s">
        <v>113</v>
      </c>
      <c r="K81" s="4" t="s">
        <v>114</v>
      </c>
      <c r="L81" s="6">
        <v>2</v>
      </c>
      <c r="M81" s="6">
        <v>2</v>
      </c>
      <c r="N81" s="7" t="str">
        <f>IF(L81="","",VLOOKUP(L81*M81,[1]FORMULAS!$B$12:$D$22,3,FALSE))</f>
        <v>Bajo</v>
      </c>
      <c r="O81" s="8">
        <f>IF(H81="","",+VLOOKUP(H81,[1]FORMULAS!$B$6:$C$9,2,FALSE))</f>
        <v>60</v>
      </c>
      <c r="P81" s="7" t="str">
        <f>IF(O81="","",VLOOKUP(O81,[1]FORMULAS!$A$28:$B$31,2,FALSE))</f>
        <v>Muy Grave (MG)</v>
      </c>
      <c r="Q81" s="9">
        <f t="shared" si="1"/>
        <v>240</v>
      </c>
      <c r="R81" s="8" t="str">
        <f>IF(L81="","",VLOOKUP(L81*M81*O81,[1]FORMULAS!$H$25:$I$55,2,FALSE))</f>
        <v>II</v>
      </c>
      <c r="S81" s="10" t="str">
        <f>IF(L81="","",VLOOKUP(L81*M81*O81,[1]FORMULAS!$H$25:$J$55,3,FALSE))</f>
        <v>No Aceptable o Aceptable con Control Especifico</v>
      </c>
      <c r="T81" s="11"/>
      <c r="U81" s="11"/>
      <c r="V81" s="4"/>
      <c r="W81" s="4"/>
      <c r="X81" s="4"/>
      <c r="Y81" s="11"/>
      <c r="Z81" s="17"/>
    </row>
    <row r="82" spans="1:26" ht="315.75" customHeight="1" x14ac:dyDescent="0.2">
      <c r="A82" s="3" t="s">
        <v>26</v>
      </c>
      <c r="B82" s="3" t="s">
        <v>134</v>
      </c>
      <c r="C82" s="3" t="s">
        <v>138</v>
      </c>
      <c r="D82" s="4" t="s">
        <v>136</v>
      </c>
      <c r="E82" s="4" t="s">
        <v>137</v>
      </c>
      <c r="F82" s="4" t="s">
        <v>67</v>
      </c>
      <c r="G82" s="3" t="s">
        <v>91</v>
      </c>
      <c r="H82" s="5" t="s">
        <v>32</v>
      </c>
      <c r="I82" s="4" t="s">
        <v>92</v>
      </c>
      <c r="J82" s="4" t="s">
        <v>93</v>
      </c>
      <c r="K82" s="4" t="s">
        <v>94</v>
      </c>
      <c r="L82" s="6">
        <v>2</v>
      </c>
      <c r="M82" s="6">
        <v>2</v>
      </c>
      <c r="N82" s="7" t="str">
        <f>IF(L82="","",VLOOKUP(L82*M82,[1]FORMULAS!$B$12:$D$22,3,FALSE))</f>
        <v>Bajo</v>
      </c>
      <c r="O82" s="8">
        <f>IF(H82="","",+VLOOKUP(H82,[1]FORMULAS!$B$6:$C$9,2,FALSE))</f>
        <v>25</v>
      </c>
      <c r="P82" s="7" t="str">
        <f>IF(O82="","",VLOOKUP(O82,[1]FORMULAS!$A$28:$B$31,2,FALSE))</f>
        <v>Grave (G)</v>
      </c>
      <c r="Q82" s="9">
        <f t="shared" si="1"/>
        <v>100</v>
      </c>
      <c r="R82" s="8" t="str">
        <f>IF(L82="","",VLOOKUP(L82*M82*O82,[1]FORMULAS!$H$25:$I$55,2,FALSE))</f>
        <v>III</v>
      </c>
      <c r="S82" s="10" t="str">
        <f>IF(L82="","",VLOOKUP(L82*M82*O82,[1]FORMULAS!$H$25:$J$55,3,FALSE))</f>
        <v>Aceptable</v>
      </c>
      <c r="T82" s="11"/>
      <c r="U82" s="11"/>
      <c r="V82" s="11"/>
      <c r="W82" s="11"/>
      <c r="X82" s="11"/>
      <c r="Y82" s="11"/>
      <c r="Z82" s="17"/>
    </row>
    <row r="83" spans="1:26" ht="315.75" customHeight="1" x14ac:dyDescent="0.2">
      <c r="A83" s="3" t="s">
        <v>26</v>
      </c>
      <c r="B83" s="3" t="s">
        <v>134</v>
      </c>
      <c r="C83" s="3" t="s">
        <v>138</v>
      </c>
      <c r="D83" s="4" t="s">
        <v>136</v>
      </c>
      <c r="E83" s="4" t="s">
        <v>137</v>
      </c>
      <c r="F83" s="4" t="s">
        <v>115</v>
      </c>
      <c r="G83" s="3" t="s">
        <v>120</v>
      </c>
      <c r="H83" s="5" t="s">
        <v>45</v>
      </c>
      <c r="I83" s="4" t="s">
        <v>121</v>
      </c>
      <c r="J83" s="4" t="s">
        <v>122</v>
      </c>
      <c r="K83" s="4" t="s">
        <v>123</v>
      </c>
      <c r="L83" s="6">
        <v>2</v>
      </c>
      <c r="M83" s="6">
        <v>3</v>
      </c>
      <c r="N83" s="7" t="str">
        <f>IF(L83="","",VLOOKUP(L83*M83,[1]FORMULAS!$B$12:$D$22,3,FALSE))</f>
        <v>Medio</v>
      </c>
      <c r="O83" s="8">
        <f>IF(H83="","",+VLOOKUP(H83,[1]FORMULAS!$B$6:$C$9,2,FALSE))</f>
        <v>60</v>
      </c>
      <c r="P83" s="7" t="str">
        <f>IF(O83="","",VLOOKUP(O83,[1]FORMULAS!$A$28:$B$31,2,FALSE))</f>
        <v>Muy Grave (MG)</v>
      </c>
      <c r="Q83" s="9">
        <f t="shared" si="1"/>
        <v>360</v>
      </c>
      <c r="R83" s="8" t="str">
        <f>IF(L83="","",VLOOKUP(L83*M83*O83,[1]FORMULAS!$H$25:$I$55,2,FALSE))</f>
        <v>II</v>
      </c>
      <c r="S83" s="10" t="str">
        <f>IF(L83="","",VLOOKUP(L83*M83*O83,[1]FORMULAS!$H$25:$J$55,3,FALSE))</f>
        <v>No Aceptable o Aceptable con Control Especifico</v>
      </c>
      <c r="T83" s="11"/>
      <c r="U83" s="11"/>
      <c r="V83" s="11"/>
      <c r="W83" s="11"/>
      <c r="X83" s="11"/>
      <c r="Y83" s="11"/>
      <c r="Z83" s="17"/>
    </row>
    <row r="84" spans="1:26" ht="315.75" customHeight="1" x14ac:dyDescent="0.2">
      <c r="A84" s="3" t="s">
        <v>26</v>
      </c>
      <c r="B84" s="3" t="s">
        <v>134</v>
      </c>
      <c r="C84" s="3" t="s">
        <v>138</v>
      </c>
      <c r="D84" s="4" t="s">
        <v>136</v>
      </c>
      <c r="E84" s="4" t="s">
        <v>137</v>
      </c>
      <c r="F84" s="4" t="s">
        <v>95</v>
      </c>
      <c r="G84" s="3" t="s">
        <v>101</v>
      </c>
      <c r="H84" s="5" t="s">
        <v>97</v>
      </c>
      <c r="I84" s="4" t="s">
        <v>102</v>
      </c>
      <c r="J84" s="4" t="s">
        <v>103</v>
      </c>
      <c r="K84" s="4" t="s">
        <v>104</v>
      </c>
      <c r="L84" s="6">
        <v>2</v>
      </c>
      <c r="M84" s="6">
        <v>2</v>
      </c>
      <c r="N84" s="7" t="str">
        <f>IF(L84="","",VLOOKUP(L84*M84,[1]FORMULAS!$B$12:$D$22,3,FALSE))</f>
        <v>Bajo</v>
      </c>
      <c r="O84" s="8">
        <f>IF(H84="","",+VLOOKUP(H84,[1]FORMULAS!$B$6:$C$9,2,FALSE))</f>
        <v>100</v>
      </c>
      <c r="P84" s="7" t="str">
        <f>IF(O84="","",VLOOKUP(O84,[1]FORMULAS!$A$28:$B$31,2,FALSE))</f>
        <v>Mortal o Catastrófico  (M)</v>
      </c>
      <c r="Q84" s="9">
        <f t="shared" si="1"/>
        <v>400</v>
      </c>
      <c r="R84" s="8" t="str">
        <f>IF(L84="","",VLOOKUP(L84*M84*O84,[1]FORMULAS!$H$25:$I$55,2,FALSE))</f>
        <v>II</v>
      </c>
      <c r="S84" s="10" t="str">
        <f>IF(L84="","",VLOOKUP(L84*M84*O84,[1]FORMULAS!$H$25:$J$55,3,FALSE))</f>
        <v>No Aceptable o Aceptable con Control Especifico</v>
      </c>
      <c r="T84" s="11"/>
      <c r="U84" s="11"/>
      <c r="V84" s="11"/>
      <c r="W84" s="11"/>
      <c r="X84" s="11"/>
      <c r="Y84" s="11"/>
      <c r="Z84" s="17"/>
    </row>
    <row r="85" spans="1:26" ht="315.75" customHeight="1" x14ac:dyDescent="0.2">
      <c r="A85" s="3" t="s">
        <v>26</v>
      </c>
      <c r="B85" s="3" t="s">
        <v>134</v>
      </c>
      <c r="C85" s="3" t="s">
        <v>139</v>
      </c>
      <c r="D85" s="4" t="s">
        <v>136</v>
      </c>
      <c r="E85" s="4" t="s">
        <v>137</v>
      </c>
      <c r="F85" s="4" t="s">
        <v>30</v>
      </c>
      <c r="G85" s="3" t="s">
        <v>31</v>
      </c>
      <c r="H85" s="5" t="s">
        <v>32</v>
      </c>
      <c r="I85" s="4" t="s">
        <v>33</v>
      </c>
      <c r="J85" s="4" t="s">
        <v>34</v>
      </c>
      <c r="K85" s="4" t="s">
        <v>35</v>
      </c>
      <c r="L85" s="6">
        <v>6</v>
      </c>
      <c r="M85" s="6">
        <v>2</v>
      </c>
      <c r="N85" s="7" t="str">
        <f>IF(L85="","",VLOOKUP(L85*M85,[1]FORMULAS!$B$12:$D$22,3,FALSE))</f>
        <v>Alto</v>
      </c>
      <c r="O85" s="8">
        <f>IF(H85="","",+VLOOKUP(H85,[1]FORMULAS!$B$6:$C$9,2,FALSE))</f>
        <v>25</v>
      </c>
      <c r="P85" s="7" t="str">
        <f>IF(O85="","",VLOOKUP(O85,[1]FORMULAS!$A$28:$B$31,2,FALSE))</f>
        <v>Grave (G)</v>
      </c>
      <c r="Q85" s="9">
        <f t="shared" si="1"/>
        <v>300</v>
      </c>
      <c r="R85" s="8" t="str">
        <f>IF(L85="","",VLOOKUP(L85*M85*O85,[1]FORMULAS!$H$25:$I$55,2,FALSE))</f>
        <v>II</v>
      </c>
      <c r="S85" s="10" t="str">
        <f>IF(L85="","",VLOOKUP(L85*M85*O85,[1]FORMULAS!$H$25:$J$55,3,FALSE))</f>
        <v>No Aceptable o Aceptable con Control Especifico</v>
      </c>
      <c r="T85" s="11"/>
      <c r="U85" s="11"/>
      <c r="V85" s="4"/>
      <c r="W85" s="4"/>
      <c r="X85" s="4"/>
      <c r="Y85" s="11"/>
      <c r="Z85" s="17"/>
    </row>
    <row r="86" spans="1:26" ht="315.75" customHeight="1" x14ac:dyDescent="0.2">
      <c r="A86" s="3" t="s">
        <v>26</v>
      </c>
      <c r="B86" s="3" t="s">
        <v>134</v>
      </c>
      <c r="C86" s="3" t="s">
        <v>139</v>
      </c>
      <c r="D86" s="4" t="s">
        <v>136</v>
      </c>
      <c r="E86" s="4" t="s">
        <v>137</v>
      </c>
      <c r="F86" s="4" t="s">
        <v>30</v>
      </c>
      <c r="G86" s="3" t="s">
        <v>36</v>
      </c>
      <c r="H86" s="5" t="s">
        <v>37</v>
      </c>
      <c r="I86" s="4" t="s">
        <v>38</v>
      </c>
      <c r="J86" s="4" t="s">
        <v>39</v>
      </c>
      <c r="K86" s="4" t="s">
        <v>40</v>
      </c>
      <c r="L86" s="6">
        <v>6</v>
      </c>
      <c r="M86" s="6">
        <v>2</v>
      </c>
      <c r="N86" s="7" t="str">
        <f>IF(L86="","",VLOOKUP(L86*M86,[1]FORMULAS!$B$12:$D$22,3,FALSE))</f>
        <v>Alto</v>
      </c>
      <c r="O86" s="8">
        <f>IF(H86="","",+VLOOKUP(H86,[1]FORMULAS!$B$6:$C$9,2,FALSE))</f>
        <v>10</v>
      </c>
      <c r="P86" s="7" t="str">
        <f>IF(O86="","",VLOOKUP(O86,[1]FORMULAS!$A$28:$B$31,2,FALSE))</f>
        <v>Leve (L)</v>
      </c>
      <c r="Q86" s="9">
        <f t="shared" si="1"/>
        <v>120</v>
      </c>
      <c r="R86" s="8" t="str">
        <f>IF(L86="","",VLOOKUP(L86*M86*O86,[1]FORMULAS!$H$25:$I$55,2,FALSE))</f>
        <v>III</v>
      </c>
      <c r="S86" s="10" t="str">
        <f>IF(L86="","",VLOOKUP(L86*M86*O86,[1]FORMULAS!$H$25:$J$55,3,FALSE))</f>
        <v>Aceptable</v>
      </c>
      <c r="T86" s="11"/>
      <c r="U86" s="4"/>
      <c r="V86" s="11"/>
      <c r="W86" s="11"/>
      <c r="X86" s="11"/>
      <c r="Y86" s="11"/>
      <c r="Z86" s="17"/>
    </row>
    <row r="87" spans="1:26" ht="315.75" customHeight="1" x14ac:dyDescent="0.2">
      <c r="A87" s="3" t="s">
        <v>26</v>
      </c>
      <c r="B87" s="3" t="s">
        <v>134</v>
      </c>
      <c r="C87" s="3" t="s">
        <v>139</v>
      </c>
      <c r="D87" s="4" t="s">
        <v>136</v>
      </c>
      <c r="E87" s="4" t="s">
        <v>137</v>
      </c>
      <c r="F87" s="4" t="s">
        <v>30</v>
      </c>
      <c r="G87" s="3" t="s">
        <v>41</v>
      </c>
      <c r="H87" s="5" t="s">
        <v>37</v>
      </c>
      <c r="I87" s="4"/>
      <c r="J87" s="4" t="s">
        <v>42</v>
      </c>
      <c r="K87" s="4" t="s">
        <v>43</v>
      </c>
      <c r="L87" s="6">
        <v>2</v>
      </c>
      <c r="M87" s="6">
        <v>3</v>
      </c>
      <c r="N87" s="7" t="str">
        <f>IF(L87="","",VLOOKUP(L87*M87,[1]FORMULAS!$B$12:$D$22,3,FALSE))</f>
        <v>Medio</v>
      </c>
      <c r="O87" s="8">
        <f>IF(H87="","",+VLOOKUP(H87,[1]FORMULAS!$B$6:$C$9,2,FALSE))</f>
        <v>10</v>
      </c>
      <c r="P87" s="7" t="str">
        <f>IF(O87="","",VLOOKUP(O87,[1]FORMULAS!$A$28:$B$31,2,FALSE))</f>
        <v>Leve (L)</v>
      </c>
      <c r="Q87" s="9">
        <f t="shared" si="1"/>
        <v>60</v>
      </c>
      <c r="R87" s="8" t="str">
        <f>IF(L87="","",VLOOKUP(L87*M87*O87,[1]FORMULAS!$H$25:$I$55,2,FALSE))</f>
        <v>III</v>
      </c>
      <c r="S87" s="10" t="str">
        <f>IF(L87="","",VLOOKUP(L87*M87*O87,[1]FORMULAS!$H$25:$J$55,3,FALSE))</f>
        <v>Aceptable</v>
      </c>
      <c r="T87" s="11"/>
      <c r="U87" s="11"/>
      <c r="V87" s="11"/>
      <c r="W87" s="11"/>
      <c r="X87" s="11"/>
      <c r="Y87" s="11"/>
      <c r="Z87" s="17"/>
    </row>
    <row r="88" spans="1:26" ht="315.75" customHeight="1" x14ac:dyDescent="0.2">
      <c r="A88" s="3" t="s">
        <v>26</v>
      </c>
      <c r="B88" s="3" t="s">
        <v>134</v>
      </c>
      <c r="C88" s="3" t="s">
        <v>139</v>
      </c>
      <c r="D88" s="4" t="s">
        <v>136</v>
      </c>
      <c r="E88" s="4" t="s">
        <v>137</v>
      </c>
      <c r="F88" s="4" t="s">
        <v>30</v>
      </c>
      <c r="G88" s="3" t="s">
        <v>44</v>
      </c>
      <c r="H88" s="5" t="s">
        <v>45</v>
      </c>
      <c r="I88" s="4" t="s">
        <v>46</v>
      </c>
      <c r="J88" s="4" t="s">
        <v>47</v>
      </c>
      <c r="K88" s="4" t="s">
        <v>48</v>
      </c>
      <c r="L88" s="6">
        <v>2</v>
      </c>
      <c r="M88" s="6">
        <v>2</v>
      </c>
      <c r="N88" s="7" t="str">
        <f>IF(L88="","",VLOOKUP(L88*M88,[1]FORMULAS!$B$12:$D$22,3,FALSE))</f>
        <v>Bajo</v>
      </c>
      <c r="O88" s="8">
        <f>IF(H88="","",+VLOOKUP(H88,[1]FORMULAS!$B$6:$C$9,2,FALSE))</f>
        <v>60</v>
      </c>
      <c r="P88" s="7" t="str">
        <f>IF(O88="","",VLOOKUP(O88,[1]FORMULAS!$A$28:$B$31,2,FALSE))</f>
        <v>Muy Grave (MG)</v>
      </c>
      <c r="Q88" s="9">
        <f t="shared" si="1"/>
        <v>240</v>
      </c>
      <c r="R88" s="8" t="str">
        <f>IF(L88="","",VLOOKUP(L88*M88*O88,[1]FORMULAS!$H$25:$I$55,2,FALSE))</f>
        <v>II</v>
      </c>
      <c r="S88" s="10" t="str">
        <f>IF(L88="","",VLOOKUP(L88*M88*O88,[1]FORMULAS!$H$25:$J$55,3,FALSE))</f>
        <v>No Aceptable o Aceptable con Control Especifico</v>
      </c>
      <c r="T88" s="11"/>
      <c r="U88" s="11"/>
      <c r="V88" s="11"/>
      <c r="W88" s="11"/>
      <c r="X88" s="4"/>
      <c r="Y88" s="11"/>
      <c r="Z88" s="17"/>
    </row>
    <row r="89" spans="1:26" ht="315.75" customHeight="1" x14ac:dyDescent="0.2">
      <c r="A89" s="3" t="s">
        <v>26</v>
      </c>
      <c r="B89" s="3" t="s">
        <v>134</v>
      </c>
      <c r="C89" s="3" t="s">
        <v>139</v>
      </c>
      <c r="D89" s="4" t="s">
        <v>136</v>
      </c>
      <c r="E89" s="4" t="s">
        <v>137</v>
      </c>
      <c r="F89" s="4" t="s">
        <v>30</v>
      </c>
      <c r="G89" s="3" t="s">
        <v>126</v>
      </c>
      <c r="H89" s="5" t="s">
        <v>45</v>
      </c>
      <c r="I89" s="4" t="s">
        <v>127</v>
      </c>
      <c r="J89" s="4" t="s">
        <v>128</v>
      </c>
      <c r="K89" s="4" t="s">
        <v>129</v>
      </c>
      <c r="L89" s="6">
        <v>6</v>
      </c>
      <c r="M89" s="6">
        <v>4</v>
      </c>
      <c r="N89" s="7" t="str">
        <f>IF(L89="","",VLOOKUP(L89*M89,[1]FORMULAS!$B$12:$D$22,3,FALSE))</f>
        <v>Muy Alto</v>
      </c>
      <c r="O89" s="8">
        <f>IF(H89="","",+VLOOKUP(H89,[1]FORMULAS!$B$6:$C$9,2,FALSE))</f>
        <v>60</v>
      </c>
      <c r="P89" s="7" t="str">
        <f>IF(O89="","",VLOOKUP(O89,[1]FORMULAS!$A$28:$B$31,2,FALSE))</f>
        <v>Muy Grave (MG)</v>
      </c>
      <c r="Q89" s="9">
        <f t="shared" si="1"/>
        <v>1440</v>
      </c>
      <c r="R89" s="8" t="str">
        <f>IF(L89="","",VLOOKUP(L89*M89*O89,[1]FORMULAS!$H$25:$I$55,2,FALSE))</f>
        <v>I</v>
      </c>
      <c r="S89" s="10" t="str">
        <f>IF(L89="","",VLOOKUP(L89*M89*O89,[1]FORMULAS!$H$25:$J$55,3,FALSE))</f>
        <v>No Aceptable</v>
      </c>
      <c r="T89" s="11"/>
      <c r="U89" s="4"/>
      <c r="V89" s="4"/>
      <c r="W89" s="4"/>
      <c r="X89" s="4"/>
      <c r="Y89" s="11"/>
      <c r="Z89" s="17"/>
    </row>
    <row r="90" spans="1:26" ht="315.75" customHeight="1" x14ac:dyDescent="0.2">
      <c r="A90" s="3" t="s">
        <v>26</v>
      </c>
      <c r="B90" s="3" t="s">
        <v>134</v>
      </c>
      <c r="C90" s="3" t="s">
        <v>139</v>
      </c>
      <c r="D90" s="4" t="s">
        <v>136</v>
      </c>
      <c r="E90" s="4" t="s">
        <v>137</v>
      </c>
      <c r="F90" s="4" t="s">
        <v>49</v>
      </c>
      <c r="G90" s="3" t="s">
        <v>50</v>
      </c>
      <c r="H90" s="5" t="s">
        <v>32</v>
      </c>
      <c r="I90" s="4" t="s">
        <v>51</v>
      </c>
      <c r="J90" s="4" t="s">
        <v>52</v>
      </c>
      <c r="K90" s="4" t="s">
        <v>53</v>
      </c>
      <c r="L90" s="6">
        <v>2</v>
      </c>
      <c r="M90" s="6">
        <v>3</v>
      </c>
      <c r="N90" s="7" t="str">
        <f>IF(L90="","",VLOOKUP(L90*M90,[1]FORMULAS!$B$12:$D$22,3,FALSE))</f>
        <v>Medio</v>
      </c>
      <c r="O90" s="8">
        <f>IF(H90="","",+VLOOKUP(H90,[1]FORMULAS!$B$6:$C$9,2,FALSE))</f>
        <v>25</v>
      </c>
      <c r="P90" s="7" t="str">
        <f>IF(O90="","",VLOOKUP(O90,[1]FORMULAS!$A$28:$B$31,2,FALSE))</f>
        <v>Grave (G)</v>
      </c>
      <c r="Q90" s="9">
        <f t="shared" si="1"/>
        <v>150</v>
      </c>
      <c r="R90" s="8" t="str">
        <f>IF(L90="","",VLOOKUP(L90*M90*O90,[1]FORMULAS!$H$25:$I$55,2,FALSE))</f>
        <v>II</v>
      </c>
      <c r="S90" s="10" t="str">
        <f>IF(L90="","",VLOOKUP(L90*M90*O90,[1]FORMULAS!$H$25:$J$55,3,FALSE))</f>
        <v>No Aceptable o Aceptable con Control Especifico</v>
      </c>
      <c r="T90" s="11"/>
      <c r="U90" s="11"/>
      <c r="V90" s="11"/>
      <c r="W90" s="11"/>
      <c r="X90" s="11"/>
      <c r="Y90" s="11"/>
      <c r="Z90" s="17"/>
    </row>
    <row r="91" spans="1:26" ht="315.75" customHeight="1" x14ac:dyDescent="0.2">
      <c r="A91" s="3" t="s">
        <v>26</v>
      </c>
      <c r="B91" s="3" t="s">
        <v>134</v>
      </c>
      <c r="C91" s="3" t="s">
        <v>139</v>
      </c>
      <c r="D91" s="4" t="s">
        <v>136</v>
      </c>
      <c r="E91" s="4" t="s">
        <v>137</v>
      </c>
      <c r="F91" s="4" t="s">
        <v>58</v>
      </c>
      <c r="G91" s="3" t="s">
        <v>59</v>
      </c>
      <c r="H91" s="5" t="s">
        <v>32</v>
      </c>
      <c r="I91" s="4" t="s">
        <v>60</v>
      </c>
      <c r="J91" s="4" t="s">
        <v>61</v>
      </c>
      <c r="K91" s="4" t="s">
        <v>62</v>
      </c>
      <c r="L91" s="6">
        <v>2</v>
      </c>
      <c r="M91" s="6">
        <v>2</v>
      </c>
      <c r="N91" s="7" t="str">
        <f>IF(L91="","",VLOOKUP(L91*M91,[1]FORMULAS!$B$12:$D$22,3,FALSE))</f>
        <v>Bajo</v>
      </c>
      <c r="O91" s="8">
        <f>IF(H91="","",+VLOOKUP(H91,[1]FORMULAS!$B$6:$C$9,2,FALSE))</f>
        <v>25</v>
      </c>
      <c r="P91" s="7" t="str">
        <f>IF(O91="","",VLOOKUP(O91,[1]FORMULAS!$A$28:$B$31,2,FALSE))</f>
        <v>Grave (G)</v>
      </c>
      <c r="Q91" s="9">
        <f t="shared" si="1"/>
        <v>100</v>
      </c>
      <c r="R91" s="8" t="str">
        <f>IF(L91="","",VLOOKUP(L91*M91*O91,[1]FORMULAS!$H$25:$I$55,2,FALSE))</f>
        <v>III</v>
      </c>
      <c r="S91" s="10" t="str">
        <f>IF(L91="","",VLOOKUP(L91*M91*O91,[1]FORMULAS!$H$25:$J$55,3,FALSE))</f>
        <v>Aceptable</v>
      </c>
      <c r="T91" s="11"/>
      <c r="U91" s="11"/>
      <c r="V91" s="11"/>
      <c r="W91" s="11"/>
      <c r="X91" s="11"/>
      <c r="Y91" s="11"/>
      <c r="Z91" s="17"/>
    </row>
    <row r="92" spans="1:26" ht="315.75" customHeight="1" x14ac:dyDescent="0.2">
      <c r="A92" s="3" t="s">
        <v>26</v>
      </c>
      <c r="B92" s="3" t="s">
        <v>134</v>
      </c>
      <c r="C92" s="3" t="s">
        <v>139</v>
      </c>
      <c r="D92" s="4" t="s">
        <v>136</v>
      </c>
      <c r="E92" s="4" t="s">
        <v>137</v>
      </c>
      <c r="F92" s="4" t="s">
        <v>58</v>
      </c>
      <c r="G92" s="3" t="s">
        <v>63</v>
      </c>
      <c r="H92" s="5" t="s">
        <v>32</v>
      </c>
      <c r="I92" s="4" t="s">
        <v>64</v>
      </c>
      <c r="J92" s="4" t="s">
        <v>65</v>
      </c>
      <c r="K92" s="4" t="s">
        <v>66</v>
      </c>
      <c r="L92" s="6">
        <v>2</v>
      </c>
      <c r="M92" s="6">
        <v>2</v>
      </c>
      <c r="N92" s="7" t="str">
        <f>IF(L92="","",VLOOKUP(L92*M92,[1]FORMULAS!$B$12:$D$22,3,FALSE))</f>
        <v>Bajo</v>
      </c>
      <c r="O92" s="8">
        <f>IF(H92="","",+VLOOKUP(H92,[1]FORMULAS!$B$6:$C$9,2,FALSE))</f>
        <v>25</v>
      </c>
      <c r="P92" s="7" t="str">
        <f>IF(O92="","",VLOOKUP(O92,[1]FORMULAS!$A$28:$B$31,2,FALSE))</f>
        <v>Grave (G)</v>
      </c>
      <c r="Q92" s="9">
        <f t="shared" si="1"/>
        <v>100</v>
      </c>
      <c r="R92" s="8" t="str">
        <f>IF(L92="","",VLOOKUP(L92*M92*O92,[1]FORMULAS!$H$25:$I$55,2,FALSE))</f>
        <v>III</v>
      </c>
      <c r="S92" s="10" t="str">
        <f>IF(L92="","",VLOOKUP(L92*M92*O92,[1]FORMULAS!$H$25:$J$55,3,FALSE))</f>
        <v>Aceptable</v>
      </c>
      <c r="T92" s="11"/>
      <c r="U92" s="11"/>
      <c r="V92" s="4"/>
      <c r="W92" s="4"/>
      <c r="X92" s="4"/>
      <c r="Y92" s="11"/>
      <c r="Z92" s="17"/>
    </row>
    <row r="93" spans="1:26" ht="315.75" customHeight="1" x14ac:dyDescent="0.2">
      <c r="A93" s="3" t="s">
        <v>26</v>
      </c>
      <c r="B93" s="3" t="s">
        <v>134</v>
      </c>
      <c r="C93" s="3" t="s">
        <v>139</v>
      </c>
      <c r="D93" s="4" t="s">
        <v>136</v>
      </c>
      <c r="E93" s="4" t="s">
        <v>137</v>
      </c>
      <c r="F93" s="4" t="s">
        <v>67</v>
      </c>
      <c r="G93" s="3" t="s">
        <v>75</v>
      </c>
      <c r="H93" s="5" t="s">
        <v>45</v>
      </c>
      <c r="I93" s="4" t="s">
        <v>76</v>
      </c>
      <c r="J93" s="4" t="s">
        <v>77</v>
      </c>
      <c r="K93" s="4" t="s">
        <v>78</v>
      </c>
      <c r="L93" s="6">
        <v>6</v>
      </c>
      <c r="M93" s="6">
        <v>3</v>
      </c>
      <c r="N93" s="7" t="str">
        <f>IF(L93="","",VLOOKUP(L93*M93,[1]FORMULAS!$B$12:$D$22,3,FALSE))</f>
        <v>Alto</v>
      </c>
      <c r="O93" s="8">
        <f>IF(H93="","",+VLOOKUP(H93,[1]FORMULAS!$B$6:$C$9,2,FALSE))</f>
        <v>60</v>
      </c>
      <c r="P93" s="7" t="str">
        <f>IF(O93="","",VLOOKUP(O93,[1]FORMULAS!$A$28:$B$31,2,FALSE))</f>
        <v>Muy Grave (MG)</v>
      </c>
      <c r="Q93" s="9">
        <f t="shared" si="1"/>
        <v>1080</v>
      </c>
      <c r="R93" s="8" t="str">
        <f>IF(L93="","",VLOOKUP(L93*M93*O93,[1]FORMULAS!$H$25:$I$55,2,FALSE))</f>
        <v>I</v>
      </c>
      <c r="S93" s="10" t="str">
        <f>IF(L93="","",VLOOKUP(L93*M93*O93,[1]FORMULAS!$H$25:$J$55,3,FALSE))</f>
        <v>No Aceptable</v>
      </c>
      <c r="T93" s="11"/>
      <c r="U93" s="11"/>
      <c r="V93" s="4"/>
      <c r="W93" s="4"/>
      <c r="X93" s="3"/>
      <c r="Y93" s="11"/>
      <c r="Z93" s="17"/>
    </row>
    <row r="94" spans="1:26" ht="315.75" customHeight="1" x14ac:dyDescent="0.2">
      <c r="A94" s="3" t="s">
        <v>26</v>
      </c>
      <c r="B94" s="3" t="s">
        <v>134</v>
      </c>
      <c r="C94" s="3" t="s">
        <v>139</v>
      </c>
      <c r="D94" s="4" t="s">
        <v>136</v>
      </c>
      <c r="E94" s="4" t="s">
        <v>137</v>
      </c>
      <c r="F94" s="4" t="s">
        <v>67</v>
      </c>
      <c r="G94" s="3" t="s">
        <v>140</v>
      </c>
      <c r="H94" s="5" t="s">
        <v>45</v>
      </c>
      <c r="I94" s="4" t="s">
        <v>141</v>
      </c>
      <c r="J94" s="4" t="s">
        <v>142</v>
      </c>
      <c r="K94" s="4" t="s">
        <v>143</v>
      </c>
      <c r="L94" s="6">
        <v>2</v>
      </c>
      <c r="M94" s="6">
        <v>3</v>
      </c>
      <c r="N94" s="7" t="str">
        <f>IF(L94="","",VLOOKUP(L94*M94,[1]FORMULAS!$B$12:$D$22,3,FALSE))</f>
        <v>Medio</v>
      </c>
      <c r="O94" s="8">
        <f>IF(H94="","",+VLOOKUP(H94,[1]FORMULAS!$B$6:$C$9,2,FALSE))</f>
        <v>60</v>
      </c>
      <c r="P94" s="7" t="str">
        <f>IF(O94="","",VLOOKUP(O94,[1]FORMULAS!$A$28:$B$31,2,FALSE))</f>
        <v>Muy Grave (MG)</v>
      </c>
      <c r="Q94" s="9">
        <f t="shared" si="1"/>
        <v>360</v>
      </c>
      <c r="R94" s="8" t="str">
        <f>IF(L94="","",VLOOKUP(L94*M94*O94,[1]FORMULAS!$H$25:$I$55,2,FALSE))</f>
        <v>II</v>
      </c>
      <c r="S94" s="10" t="str">
        <f>IF(L94="","",VLOOKUP(L94*M94*O94,[1]FORMULAS!$H$25:$J$55,3,FALSE))</f>
        <v>No Aceptable o Aceptable con Control Especifico</v>
      </c>
      <c r="T94" s="11"/>
      <c r="U94" s="11"/>
      <c r="V94" s="11"/>
      <c r="W94" s="11"/>
      <c r="X94" s="11"/>
      <c r="Y94" s="11"/>
      <c r="Z94" s="17"/>
    </row>
    <row r="95" spans="1:26" ht="315.75" customHeight="1" x14ac:dyDescent="0.2">
      <c r="A95" s="3" t="s">
        <v>26</v>
      </c>
      <c r="B95" s="3" t="s">
        <v>134</v>
      </c>
      <c r="C95" s="3" t="s">
        <v>139</v>
      </c>
      <c r="D95" s="4" t="s">
        <v>136</v>
      </c>
      <c r="E95" s="4" t="s">
        <v>137</v>
      </c>
      <c r="F95" s="4" t="s">
        <v>67</v>
      </c>
      <c r="G95" s="3" t="s">
        <v>111</v>
      </c>
      <c r="H95" s="5" t="s">
        <v>45</v>
      </c>
      <c r="I95" s="4" t="s">
        <v>112</v>
      </c>
      <c r="J95" s="4" t="s">
        <v>113</v>
      </c>
      <c r="K95" s="4" t="s">
        <v>114</v>
      </c>
      <c r="L95" s="6">
        <v>2</v>
      </c>
      <c r="M95" s="6">
        <v>2</v>
      </c>
      <c r="N95" s="7" t="str">
        <f>IF(L95="","",VLOOKUP(L95*M95,[1]FORMULAS!$B$12:$D$22,3,FALSE))</f>
        <v>Bajo</v>
      </c>
      <c r="O95" s="8">
        <f>IF(H95="","",+VLOOKUP(H95,[1]FORMULAS!$B$6:$C$9,2,FALSE))</f>
        <v>60</v>
      </c>
      <c r="P95" s="7" t="str">
        <f>IF(O95="","",VLOOKUP(O95,[1]FORMULAS!$A$28:$B$31,2,FALSE))</f>
        <v>Muy Grave (MG)</v>
      </c>
      <c r="Q95" s="9">
        <f t="shared" si="1"/>
        <v>240</v>
      </c>
      <c r="R95" s="8" t="str">
        <f>IF(L95="","",VLOOKUP(L95*M95*O95,[1]FORMULAS!$H$25:$I$55,2,FALSE))</f>
        <v>II</v>
      </c>
      <c r="S95" s="10" t="str">
        <f>IF(L95="","",VLOOKUP(L95*M95*O95,[1]FORMULAS!$H$25:$J$55,3,FALSE))</f>
        <v>No Aceptable o Aceptable con Control Especifico</v>
      </c>
      <c r="T95" s="11"/>
      <c r="U95" s="11"/>
      <c r="V95" s="11"/>
      <c r="W95" s="11"/>
      <c r="X95" s="11"/>
      <c r="Y95" s="11"/>
      <c r="Z95" s="17"/>
    </row>
    <row r="96" spans="1:26" ht="315.75" customHeight="1" x14ac:dyDescent="0.2">
      <c r="A96" s="3" t="s">
        <v>26</v>
      </c>
      <c r="B96" s="3" t="s">
        <v>134</v>
      </c>
      <c r="C96" s="3" t="s">
        <v>139</v>
      </c>
      <c r="D96" s="4" t="s">
        <v>136</v>
      </c>
      <c r="E96" s="4" t="s">
        <v>137</v>
      </c>
      <c r="F96" s="4" t="s">
        <v>67</v>
      </c>
      <c r="G96" s="3" t="s">
        <v>91</v>
      </c>
      <c r="H96" s="5" t="s">
        <v>32</v>
      </c>
      <c r="I96" s="4" t="s">
        <v>92</v>
      </c>
      <c r="J96" s="4" t="s">
        <v>93</v>
      </c>
      <c r="K96" s="4" t="s">
        <v>94</v>
      </c>
      <c r="L96" s="6">
        <v>2</v>
      </c>
      <c r="M96" s="6">
        <v>2</v>
      </c>
      <c r="N96" s="7" t="str">
        <f>IF(L96="","",VLOOKUP(L96*M96,[1]FORMULAS!$B$12:$D$22,3,FALSE))</f>
        <v>Bajo</v>
      </c>
      <c r="O96" s="8">
        <f>IF(H96="","",+VLOOKUP(H96,[1]FORMULAS!$B$6:$C$9,2,FALSE))</f>
        <v>25</v>
      </c>
      <c r="P96" s="7" t="str">
        <f>IF(O96="","",VLOOKUP(O96,[1]FORMULAS!$A$28:$B$31,2,FALSE))</f>
        <v>Grave (G)</v>
      </c>
      <c r="Q96" s="9">
        <f t="shared" si="1"/>
        <v>100</v>
      </c>
      <c r="R96" s="8" t="str">
        <f>IF(L96="","",VLOOKUP(L96*M96*O96,[1]FORMULAS!$H$25:$I$55,2,FALSE))</f>
        <v>III</v>
      </c>
      <c r="S96" s="10" t="str">
        <f>IF(L96="","",VLOOKUP(L96*M96*O96,[1]FORMULAS!$H$25:$J$55,3,FALSE))</f>
        <v>Aceptable</v>
      </c>
      <c r="T96" s="11"/>
      <c r="U96" s="11"/>
      <c r="V96" s="4"/>
      <c r="W96" s="4"/>
      <c r="X96" s="4"/>
      <c r="Y96" s="11"/>
      <c r="Z96" s="17"/>
    </row>
    <row r="97" spans="1:26" ht="315.75" customHeight="1" x14ac:dyDescent="0.2">
      <c r="A97" s="3" t="s">
        <v>26</v>
      </c>
      <c r="B97" s="3" t="s">
        <v>134</v>
      </c>
      <c r="C97" s="3" t="s">
        <v>139</v>
      </c>
      <c r="D97" s="4" t="s">
        <v>136</v>
      </c>
      <c r="E97" s="4" t="s">
        <v>137</v>
      </c>
      <c r="F97" s="4" t="s">
        <v>115</v>
      </c>
      <c r="G97" s="3" t="s">
        <v>120</v>
      </c>
      <c r="H97" s="5" t="s">
        <v>45</v>
      </c>
      <c r="I97" s="4" t="s">
        <v>121</v>
      </c>
      <c r="J97" s="4" t="s">
        <v>122</v>
      </c>
      <c r="K97" s="4" t="s">
        <v>123</v>
      </c>
      <c r="L97" s="6">
        <v>2</v>
      </c>
      <c r="M97" s="6">
        <v>3</v>
      </c>
      <c r="N97" s="7" t="str">
        <f>IF(L97="","",VLOOKUP(L97*M97,[1]FORMULAS!$B$12:$D$22,3,FALSE))</f>
        <v>Medio</v>
      </c>
      <c r="O97" s="8">
        <f>IF(H97="","",+VLOOKUP(H97,[1]FORMULAS!$B$6:$C$9,2,FALSE))</f>
        <v>60</v>
      </c>
      <c r="P97" s="7" t="str">
        <f>IF(O97="","",VLOOKUP(O97,[1]FORMULAS!$A$28:$B$31,2,FALSE))</f>
        <v>Muy Grave (MG)</v>
      </c>
      <c r="Q97" s="9">
        <f t="shared" si="1"/>
        <v>360</v>
      </c>
      <c r="R97" s="8" t="str">
        <f>IF(L97="","",VLOOKUP(L97*M97*O97,[1]FORMULAS!$H$25:$I$55,2,FALSE))</f>
        <v>II</v>
      </c>
      <c r="S97" s="10" t="str">
        <f>IF(L97="","",VLOOKUP(L97*M97*O97,[1]FORMULAS!$H$25:$J$55,3,FALSE))</f>
        <v>No Aceptable o Aceptable con Control Especifico</v>
      </c>
      <c r="T97" s="11"/>
      <c r="U97" s="11"/>
      <c r="V97" s="11"/>
      <c r="W97" s="11"/>
      <c r="X97" s="11"/>
      <c r="Y97" s="11"/>
      <c r="Z97" s="17"/>
    </row>
    <row r="98" spans="1:26" ht="315.75" customHeight="1" x14ac:dyDescent="0.2">
      <c r="A98" s="3" t="s">
        <v>26</v>
      </c>
      <c r="B98" s="3" t="s">
        <v>144</v>
      </c>
      <c r="C98" s="3" t="s">
        <v>145</v>
      </c>
      <c r="D98" s="4" t="s">
        <v>136</v>
      </c>
      <c r="E98" s="4" t="s">
        <v>137</v>
      </c>
      <c r="F98" s="4" t="s">
        <v>30</v>
      </c>
      <c r="G98" s="3" t="s">
        <v>31</v>
      </c>
      <c r="H98" s="5" t="s">
        <v>32</v>
      </c>
      <c r="I98" s="4" t="s">
        <v>33</v>
      </c>
      <c r="J98" s="4" t="s">
        <v>34</v>
      </c>
      <c r="K98" s="4" t="s">
        <v>35</v>
      </c>
      <c r="L98" s="6">
        <v>6</v>
      </c>
      <c r="M98" s="6">
        <v>3</v>
      </c>
      <c r="N98" s="7" t="str">
        <f>IF(L98="","",VLOOKUP(L98*M98,[1]FORMULAS!$B$12:$D$22,3,FALSE))</f>
        <v>Alto</v>
      </c>
      <c r="O98" s="8">
        <f>IF(H98="","",+VLOOKUP(H98,[1]FORMULAS!$B$6:$C$9,2,FALSE))</f>
        <v>25</v>
      </c>
      <c r="P98" s="7" t="str">
        <f>IF(O98="","",VLOOKUP(O98,[1]FORMULAS!$A$28:$B$31,2,FALSE))</f>
        <v>Grave (G)</v>
      </c>
      <c r="Q98" s="9">
        <f t="shared" si="1"/>
        <v>450</v>
      </c>
      <c r="R98" s="8" t="str">
        <f>IF(L98="","",VLOOKUP(L98*M98*O98,[1]FORMULAS!$H$25:$I$55,2,FALSE))</f>
        <v>II</v>
      </c>
      <c r="S98" s="10" t="str">
        <f>IF(L98="","",VLOOKUP(L98*M98*O98,[1]FORMULAS!$H$25:$J$55,3,FALSE))</f>
        <v>No Aceptable o Aceptable con Control Especifico</v>
      </c>
      <c r="T98" s="11"/>
      <c r="U98" s="11"/>
      <c r="V98" s="11"/>
      <c r="W98" s="11"/>
      <c r="X98" s="11"/>
      <c r="Y98" s="11"/>
      <c r="Z98" s="17"/>
    </row>
    <row r="99" spans="1:26" ht="315.75" customHeight="1" x14ac:dyDescent="0.2">
      <c r="A99" s="3" t="s">
        <v>26</v>
      </c>
      <c r="B99" s="3" t="s">
        <v>144</v>
      </c>
      <c r="C99" s="3" t="s">
        <v>145</v>
      </c>
      <c r="D99" s="4" t="s">
        <v>136</v>
      </c>
      <c r="E99" s="4" t="s">
        <v>137</v>
      </c>
      <c r="F99" s="4" t="s">
        <v>30</v>
      </c>
      <c r="G99" s="3" t="s">
        <v>36</v>
      </c>
      <c r="H99" s="5" t="s">
        <v>37</v>
      </c>
      <c r="I99" s="4" t="s">
        <v>38</v>
      </c>
      <c r="J99" s="4" t="s">
        <v>39</v>
      </c>
      <c r="K99" s="4" t="s">
        <v>40</v>
      </c>
      <c r="L99" s="6">
        <v>6</v>
      </c>
      <c r="M99" s="6">
        <v>3</v>
      </c>
      <c r="N99" s="7" t="str">
        <f>IF(L99="","",VLOOKUP(L99*M99,[1]FORMULAS!$B$12:$D$22,3,FALSE))</f>
        <v>Alto</v>
      </c>
      <c r="O99" s="8">
        <f>IF(H99="","",+VLOOKUP(H99,[1]FORMULAS!$B$6:$C$9,2,FALSE))</f>
        <v>10</v>
      </c>
      <c r="P99" s="7" t="str">
        <f>IF(O99="","",VLOOKUP(O99,[1]FORMULAS!$A$28:$B$31,2,FALSE))</f>
        <v>Leve (L)</v>
      </c>
      <c r="Q99" s="9">
        <f t="shared" si="1"/>
        <v>180</v>
      </c>
      <c r="R99" s="8" t="str">
        <f>IF(L99="","",VLOOKUP(L99*M99*O99,[1]FORMULAS!$H$25:$I$55,2,FALSE))</f>
        <v>II</v>
      </c>
      <c r="S99" s="10" t="str">
        <f>IF(L99="","",VLOOKUP(L99*M99*O99,[1]FORMULAS!$H$25:$J$55,3,FALSE))</f>
        <v>No Aceptable o Aceptable con Control Especifico</v>
      </c>
      <c r="T99" s="11"/>
      <c r="U99" s="11"/>
      <c r="V99" s="11"/>
      <c r="W99" s="11"/>
      <c r="X99" s="4"/>
      <c r="Y99" s="11"/>
      <c r="Z99" s="17"/>
    </row>
    <row r="100" spans="1:26" ht="315.75" customHeight="1" x14ac:dyDescent="0.2">
      <c r="A100" s="3" t="s">
        <v>26</v>
      </c>
      <c r="B100" s="3" t="s">
        <v>144</v>
      </c>
      <c r="C100" s="3" t="s">
        <v>145</v>
      </c>
      <c r="D100" s="4" t="s">
        <v>136</v>
      </c>
      <c r="E100" s="4" t="s">
        <v>137</v>
      </c>
      <c r="F100" s="4" t="s">
        <v>30</v>
      </c>
      <c r="G100" s="3" t="s">
        <v>41</v>
      </c>
      <c r="H100" s="5" t="s">
        <v>37</v>
      </c>
      <c r="I100" s="4"/>
      <c r="J100" s="4" t="s">
        <v>42</v>
      </c>
      <c r="K100" s="4" t="s">
        <v>43</v>
      </c>
      <c r="L100" s="6">
        <v>2</v>
      </c>
      <c r="M100" s="6">
        <v>3</v>
      </c>
      <c r="N100" s="7" t="str">
        <f>IF(L100="","",VLOOKUP(L100*M100,[1]FORMULAS!$B$12:$D$22,3,FALSE))</f>
        <v>Medio</v>
      </c>
      <c r="O100" s="8">
        <f>IF(H100="","",+VLOOKUP(H100,[1]FORMULAS!$B$6:$C$9,2,FALSE))</f>
        <v>10</v>
      </c>
      <c r="P100" s="7" t="str">
        <f>IF(O100="","",VLOOKUP(O100,[1]FORMULAS!$A$28:$B$31,2,FALSE))</f>
        <v>Leve (L)</v>
      </c>
      <c r="Q100" s="9">
        <f t="shared" si="1"/>
        <v>60</v>
      </c>
      <c r="R100" s="8" t="str">
        <f>IF(L100="","",VLOOKUP(L100*M100*O100,[1]FORMULAS!$H$25:$I$55,2,FALSE))</f>
        <v>III</v>
      </c>
      <c r="S100" s="10" t="str">
        <f>IF(L100="","",VLOOKUP(L100*M100*O100,[1]FORMULAS!$H$25:$J$55,3,FALSE))</f>
        <v>Aceptable</v>
      </c>
      <c r="T100" s="11"/>
      <c r="U100" s="11"/>
      <c r="V100" s="4"/>
      <c r="W100" s="4"/>
      <c r="X100" s="4"/>
      <c r="Y100" s="11"/>
      <c r="Z100" s="17"/>
    </row>
    <row r="101" spans="1:26" ht="315.75" customHeight="1" x14ac:dyDescent="0.2">
      <c r="A101" s="3" t="s">
        <v>26</v>
      </c>
      <c r="B101" s="3" t="s">
        <v>144</v>
      </c>
      <c r="C101" s="3" t="s">
        <v>145</v>
      </c>
      <c r="D101" s="4" t="s">
        <v>136</v>
      </c>
      <c r="E101" s="4" t="s">
        <v>137</v>
      </c>
      <c r="F101" s="4" t="s">
        <v>30</v>
      </c>
      <c r="G101" s="3" t="s">
        <v>126</v>
      </c>
      <c r="H101" s="5" t="s">
        <v>45</v>
      </c>
      <c r="I101" s="4" t="s">
        <v>127</v>
      </c>
      <c r="J101" s="4" t="s">
        <v>128</v>
      </c>
      <c r="K101" s="4" t="s">
        <v>129</v>
      </c>
      <c r="L101" s="6">
        <v>6</v>
      </c>
      <c r="M101" s="6">
        <v>3</v>
      </c>
      <c r="N101" s="7" t="str">
        <f>IF(L101="","",VLOOKUP(L101*M101,[1]FORMULAS!$B$12:$D$22,3,FALSE))</f>
        <v>Alto</v>
      </c>
      <c r="O101" s="8">
        <f>IF(H101="","",+VLOOKUP(H101,[1]FORMULAS!$B$6:$C$9,2,FALSE))</f>
        <v>60</v>
      </c>
      <c r="P101" s="7" t="str">
        <f>IF(O101="","",VLOOKUP(O101,[1]FORMULAS!$A$28:$B$31,2,FALSE))</f>
        <v>Muy Grave (MG)</v>
      </c>
      <c r="Q101" s="9">
        <f t="shared" si="1"/>
        <v>1080</v>
      </c>
      <c r="R101" s="8" t="str">
        <f>IF(L101="","",VLOOKUP(L101*M101*O101,[1]FORMULAS!$H$25:$I$55,2,FALSE))</f>
        <v>I</v>
      </c>
      <c r="S101" s="10" t="str">
        <f>IF(L101="","",VLOOKUP(L101*M101*O101,[1]FORMULAS!$H$25:$J$55,3,FALSE))</f>
        <v>No Aceptable</v>
      </c>
      <c r="T101" s="11"/>
      <c r="U101" s="11"/>
      <c r="V101" s="11"/>
      <c r="W101" s="11"/>
      <c r="X101" s="11"/>
      <c r="Y101" s="11"/>
      <c r="Z101" s="17"/>
    </row>
    <row r="102" spans="1:26" ht="315.75" customHeight="1" x14ac:dyDescent="0.2">
      <c r="A102" s="3" t="s">
        <v>26</v>
      </c>
      <c r="B102" s="3" t="s">
        <v>144</v>
      </c>
      <c r="C102" s="3" t="s">
        <v>145</v>
      </c>
      <c r="D102" s="4" t="s">
        <v>136</v>
      </c>
      <c r="E102" s="4" t="s">
        <v>137</v>
      </c>
      <c r="F102" s="4" t="s">
        <v>30</v>
      </c>
      <c r="G102" s="3" t="s">
        <v>44</v>
      </c>
      <c r="H102" s="5" t="s">
        <v>45</v>
      </c>
      <c r="I102" s="4" t="s">
        <v>46</v>
      </c>
      <c r="J102" s="4" t="s">
        <v>47</v>
      </c>
      <c r="K102" s="4" t="s">
        <v>48</v>
      </c>
      <c r="L102" s="6">
        <v>2</v>
      </c>
      <c r="M102" s="6">
        <v>3</v>
      </c>
      <c r="N102" s="7" t="str">
        <f>IF(L102="","",VLOOKUP(L102*M102,[1]FORMULAS!$B$12:$D$22,3,FALSE))</f>
        <v>Medio</v>
      </c>
      <c r="O102" s="8">
        <f>IF(H102="","",+VLOOKUP(H102,[1]FORMULAS!$B$6:$C$9,2,FALSE))</f>
        <v>60</v>
      </c>
      <c r="P102" s="7" t="str">
        <f>IF(O102="","",VLOOKUP(O102,[1]FORMULAS!$A$28:$B$31,2,FALSE))</f>
        <v>Muy Grave (MG)</v>
      </c>
      <c r="Q102" s="9">
        <f t="shared" si="1"/>
        <v>360</v>
      </c>
      <c r="R102" s="8" t="str">
        <f>IF(L102="","",VLOOKUP(L102*M102*O102,[1]FORMULAS!$H$25:$I$55,2,FALSE))</f>
        <v>II</v>
      </c>
      <c r="S102" s="10" t="str">
        <f>IF(L102="","",VLOOKUP(L102*M102*O102,[1]FORMULAS!$H$25:$J$55,3,FALSE))</f>
        <v>No Aceptable o Aceptable con Control Especifico</v>
      </c>
      <c r="T102" s="11"/>
      <c r="U102" s="11"/>
      <c r="V102" s="11"/>
      <c r="W102" s="11"/>
      <c r="X102" s="11"/>
      <c r="Y102" s="11"/>
      <c r="Z102" s="17"/>
    </row>
    <row r="103" spans="1:26" ht="315.75" customHeight="1" x14ac:dyDescent="0.2">
      <c r="A103" s="3" t="s">
        <v>26</v>
      </c>
      <c r="B103" s="3" t="s">
        <v>144</v>
      </c>
      <c r="C103" s="3" t="s">
        <v>145</v>
      </c>
      <c r="D103" s="4" t="s">
        <v>136</v>
      </c>
      <c r="E103" s="4" t="s">
        <v>137</v>
      </c>
      <c r="F103" s="4" t="s">
        <v>49</v>
      </c>
      <c r="G103" s="3" t="s">
        <v>50</v>
      </c>
      <c r="H103" s="5" t="s">
        <v>32</v>
      </c>
      <c r="I103" s="4" t="s">
        <v>51</v>
      </c>
      <c r="J103" s="4" t="s">
        <v>52</v>
      </c>
      <c r="K103" s="4" t="s">
        <v>53</v>
      </c>
      <c r="L103" s="6">
        <v>2</v>
      </c>
      <c r="M103" s="6">
        <v>3</v>
      </c>
      <c r="N103" s="7" t="str">
        <f>IF(L103="","",VLOOKUP(L103*M103,[1]FORMULAS!$B$12:$D$22,3,FALSE))</f>
        <v>Medio</v>
      </c>
      <c r="O103" s="8">
        <f>IF(H103="","",+VLOOKUP(H103,[1]FORMULAS!$B$6:$C$9,2,FALSE))</f>
        <v>25</v>
      </c>
      <c r="P103" s="7" t="str">
        <f>IF(O103="","",VLOOKUP(O103,[1]FORMULAS!$A$28:$B$31,2,FALSE))</f>
        <v>Grave (G)</v>
      </c>
      <c r="Q103" s="9">
        <f t="shared" si="1"/>
        <v>150</v>
      </c>
      <c r="R103" s="8" t="str">
        <f>IF(L103="","",VLOOKUP(L103*M103*O103,[1]FORMULAS!$H$25:$I$55,2,FALSE))</f>
        <v>II</v>
      </c>
      <c r="S103" s="10" t="str">
        <f>IF(L103="","",VLOOKUP(L103*M103*O103,[1]FORMULAS!$H$25:$J$55,3,FALSE))</f>
        <v>No Aceptable o Aceptable con Control Especifico</v>
      </c>
      <c r="T103" s="11"/>
      <c r="U103" s="11"/>
      <c r="V103" s="4"/>
      <c r="W103" s="4"/>
      <c r="X103" s="4"/>
      <c r="Y103" s="11"/>
      <c r="Z103" s="17"/>
    </row>
    <row r="104" spans="1:26" ht="315.75" customHeight="1" x14ac:dyDescent="0.2">
      <c r="A104" s="3" t="s">
        <v>26</v>
      </c>
      <c r="B104" s="3" t="s">
        <v>144</v>
      </c>
      <c r="C104" s="3" t="s">
        <v>145</v>
      </c>
      <c r="D104" s="4" t="s">
        <v>136</v>
      </c>
      <c r="E104" s="4" t="s">
        <v>137</v>
      </c>
      <c r="F104" s="4" t="s">
        <v>49</v>
      </c>
      <c r="G104" s="3" t="s">
        <v>54</v>
      </c>
      <c r="H104" s="5" t="s">
        <v>45</v>
      </c>
      <c r="I104" s="4" t="s">
        <v>55</v>
      </c>
      <c r="J104" s="4" t="s">
        <v>56</v>
      </c>
      <c r="K104" s="4" t="s">
        <v>57</v>
      </c>
      <c r="L104" s="6">
        <v>2</v>
      </c>
      <c r="M104" s="6">
        <v>2</v>
      </c>
      <c r="N104" s="7" t="str">
        <f>IF(L104="","",VLOOKUP(L104*M104,[1]FORMULAS!$B$12:$D$22,3,FALSE))</f>
        <v>Bajo</v>
      </c>
      <c r="O104" s="8">
        <f>IF(H104="","",+VLOOKUP(H104,[1]FORMULAS!$B$6:$C$9,2,FALSE))</f>
        <v>60</v>
      </c>
      <c r="P104" s="7" t="str">
        <f>IF(O104="","",VLOOKUP(O104,[1]FORMULAS!$A$28:$B$31,2,FALSE))</f>
        <v>Muy Grave (MG)</v>
      </c>
      <c r="Q104" s="9">
        <f t="shared" si="1"/>
        <v>240</v>
      </c>
      <c r="R104" s="8" t="str">
        <f>IF(L104="","",VLOOKUP(L104*M104*O104,[1]FORMULAS!$H$25:$I$55,2,FALSE))</f>
        <v>II</v>
      </c>
      <c r="S104" s="10" t="str">
        <f>IF(L104="","",VLOOKUP(L104*M104*O104,[1]FORMULAS!$H$25:$J$55,3,FALSE))</f>
        <v>No Aceptable o Aceptable con Control Especifico</v>
      </c>
      <c r="T104" s="11"/>
      <c r="U104" s="11"/>
      <c r="V104" s="11"/>
      <c r="W104" s="11"/>
      <c r="X104" s="11"/>
      <c r="Y104" s="11"/>
      <c r="Z104" s="17"/>
    </row>
    <row r="105" spans="1:26" ht="315.75" customHeight="1" x14ac:dyDescent="0.2">
      <c r="A105" s="3" t="s">
        <v>26</v>
      </c>
      <c r="B105" s="3" t="s">
        <v>144</v>
      </c>
      <c r="C105" s="3" t="s">
        <v>145</v>
      </c>
      <c r="D105" s="4" t="s">
        <v>136</v>
      </c>
      <c r="E105" s="4" t="s">
        <v>137</v>
      </c>
      <c r="F105" s="4" t="s">
        <v>58</v>
      </c>
      <c r="G105" s="3" t="s">
        <v>59</v>
      </c>
      <c r="H105" s="5" t="s">
        <v>32</v>
      </c>
      <c r="I105" s="4" t="s">
        <v>60</v>
      </c>
      <c r="J105" s="4" t="s">
        <v>61</v>
      </c>
      <c r="K105" s="4" t="s">
        <v>62</v>
      </c>
      <c r="L105" s="6">
        <v>2</v>
      </c>
      <c r="M105" s="6">
        <v>2</v>
      </c>
      <c r="N105" s="7" t="str">
        <f>IF(L105="","",VLOOKUP(L105*M105,[1]FORMULAS!$B$12:$D$22,3,FALSE))</f>
        <v>Bajo</v>
      </c>
      <c r="O105" s="8">
        <f>IF(H105="","",+VLOOKUP(H105,[1]FORMULAS!$B$6:$C$9,2,FALSE))</f>
        <v>25</v>
      </c>
      <c r="P105" s="7" t="str">
        <f>IF(O105="","",VLOOKUP(O105,[1]FORMULAS!$A$28:$B$31,2,FALSE))</f>
        <v>Grave (G)</v>
      </c>
      <c r="Q105" s="9">
        <f t="shared" si="1"/>
        <v>100</v>
      </c>
      <c r="R105" s="8" t="str">
        <f>IF(L105="","",VLOOKUP(L105*M105*O105,[1]FORMULAS!$H$25:$I$55,2,FALSE))</f>
        <v>III</v>
      </c>
      <c r="S105" s="10" t="str">
        <f>IF(L105="","",VLOOKUP(L105*M105*O105,[1]FORMULAS!$H$25:$J$55,3,FALSE))</f>
        <v>Aceptable</v>
      </c>
      <c r="T105" s="11"/>
      <c r="U105" s="11"/>
      <c r="V105" s="11"/>
      <c r="W105" s="11"/>
      <c r="X105" s="11"/>
      <c r="Y105" s="11"/>
      <c r="Z105" s="17"/>
    </row>
    <row r="106" spans="1:26" ht="315.75" customHeight="1" x14ac:dyDescent="0.2">
      <c r="A106" s="3" t="s">
        <v>26</v>
      </c>
      <c r="B106" s="3" t="s">
        <v>144</v>
      </c>
      <c r="C106" s="3" t="s">
        <v>145</v>
      </c>
      <c r="D106" s="4" t="s">
        <v>136</v>
      </c>
      <c r="E106" s="4" t="s">
        <v>137</v>
      </c>
      <c r="F106" s="4" t="s">
        <v>58</v>
      </c>
      <c r="G106" s="3" t="s">
        <v>63</v>
      </c>
      <c r="H106" s="5" t="s">
        <v>32</v>
      </c>
      <c r="I106" s="4" t="s">
        <v>64</v>
      </c>
      <c r="J106" s="4" t="s">
        <v>65</v>
      </c>
      <c r="K106" s="4" t="s">
        <v>66</v>
      </c>
      <c r="L106" s="6">
        <v>2</v>
      </c>
      <c r="M106" s="6">
        <v>2</v>
      </c>
      <c r="N106" s="7" t="str">
        <f>IF(L106="","",VLOOKUP(L106*M106,[1]FORMULAS!$B$12:$D$22,3,FALSE))</f>
        <v>Bajo</v>
      </c>
      <c r="O106" s="8">
        <f>IF(H106="","",+VLOOKUP(H106,[1]FORMULAS!$B$6:$C$9,2,FALSE))</f>
        <v>25</v>
      </c>
      <c r="P106" s="7" t="str">
        <f>IF(O106="","",VLOOKUP(O106,[1]FORMULAS!$A$28:$B$31,2,FALSE))</f>
        <v>Grave (G)</v>
      </c>
      <c r="Q106" s="9">
        <f t="shared" si="1"/>
        <v>100</v>
      </c>
      <c r="R106" s="8" t="str">
        <f>IF(L106="","",VLOOKUP(L106*M106*O106,[1]FORMULAS!$H$25:$I$55,2,FALSE))</f>
        <v>III</v>
      </c>
      <c r="S106" s="10" t="str">
        <f>IF(L106="","",VLOOKUP(L106*M106*O106,[1]FORMULAS!$H$25:$J$55,3,FALSE))</f>
        <v>Aceptable</v>
      </c>
      <c r="T106" s="11"/>
      <c r="U106" s="11"/>
      <c r="V106" s="4"/>
      <c r="W106" s="4"/>
      <c r="X106" s="4"/>
      <c r="Y106" s="11"/>
      <c r="Z106" s="17"/>
    </row>
    <row r="107" spans="1:26" ht="315.75" customHeight="1" x14ac:dyDescent="0.2">
      <c r="A107" s="3" t="s">
        <v>26</v>
      </c>
      <c r="B107" s="3" t="s">
        <v>144</v>
      </c>
      <c r="C107" s="3" t="s">
        <v>145</v>
      </c>
      <c r="D107" s="4" t="s">
        <v>136</v>
      </c>
      <c r="E107" s="4" t="s">
        <v>137</v>
      </c>
      <c r="F107" s="4" t="s">
        <v>67</v>
      </c>
      <c r="G107" s="3" t="s">
        <v>75</v>
      </c>
      <c r="H107" s="5" t="s">
        <v>45</v>
      </c>
      <c r="I107" s="4" t="s">
        <v>76</v>
      </c>
      <c r="J107" s="4" t="s">
        <v>77</v>
      </c>
      <c r="K107" s="4" t="s">
        <v>78</v>
      </c>
      <c r="L107" s="6">
        <v>6</v>
      </c>
      <c r="M107" s="6">
        <v>3</v>
      </c>
      <c r="N107" s="7" t="str">
        <f>IF(L107="","",VLOOKUP(L107*M107,[1]FORMULAS!$B$12:$D$22,3,FALSE))</f>
        <v>Alto</v>
      </c>
      <c r="O107" s="8">
        <f>IF(H107="","",+VLOOKUP(H107,[1]FORMULAS!$B$6:$C$9,2,FALSE))</f>
        <v>60</v>
      </c>
      <c r="P107" s="7" t="str">
        <f>IF(O107="","",VLOOKUP(O107,[1]FORMULAS!$A$28:$B$31,2,FALSE))</f>
        <v>Muy Grave (MG)</v>
      </c>
      <c r="Q107" s="9">
        <f t="shared" si="1"/>
        <v>1080</v>
      </c>
      <c r="R107" s="8" t="str">
        <f>IF(L107="","",VLOOKUP(L107*M107*O107,[1]FORMULAS!$H$25:$I$55,2,FALSE))</f>
        <v>I</v>
      </c>
      <c r="S107" s="10" t="str">
        <f>IF(L107="","",VLOOKUP(L107*M107*O107,[1]FORMULAS!$H$25:$J$55,3,FALSE))</f>
        <v>No Aceptable</v>
      </c>
      <c r="T107" s="11"/>
      <c r="U107" s="11"/>
      <c r="V107" s="11"/>
      <c r="W107" s="11"/>
      <c r="X107" s="11"/>
      <c r="Y107" s="11"/>
      <c r="Z107" s="17"/>
    </row>
    <row r="108" spans="1:26" ht="315.75" customHeight="1" x14ac:dyDescent="0.2">
      <c r="A108" s="3" t="s">
        <v>26</v>
      </c>
      <c r="B108" s="3" t="s">
        <v>144</v>
      </c>
      <c r="C108" s="3" t="s">
        <v>145</v>
      </c>
      <c r="D108" s="4" t="s">
        <v>136</v>
      </c>
      <c r="E108" s="4" t="s">
        <v>137</v>
      </c>
      <c r="F108" s="4" t="s">
        <v>67</v>
      </c>
      <c r="G108" s="3" t="s">
        <v>111</v>
      </c>
      <c r="H108" s="5" t="s">
        <v>45</v>
      </c>
      <c r="I108" s="4" t="s">
        <v>112</v>
      </c>
      <c r="J108" s="4" t="s">
        <v>113</v>
      </c>
      <c r="K108" s="4" t="s">
        <v>114</v>
      </c>
      <c r="L108" s="6">
        <v>2</v>
      </c>
      <c r="M108" s="6">
        <v>2</v>
      </c>
      <c r="N108" s="7" t="str">
        <f>IF(L108="","",VLOOKUP(L108*M108,[1]FORMULAS!$B$12:$D$22,3,FALSE))</f>
        <v>Bajo</v>
      </c>
      <c r="O108" s="8">
        <f>IF(H108="","",+VLOOKUP(H108,[1]FORMULAS!$B$6:$C$9,2,FALSE))</f>
        <v>60</v>
      </c>
      <c r="P108" s="7" t="str">
        <f>IF(O108="","",VLOOKUP(O108,[1]FORMULAS!$A$28:$B$31,2,FALSE))</f>
        <v>Muy Grave (MG)</v>
      </c>
      <c r="Q108" s="9">
        <f t="shared" si="1"/>
        <v>240</v>
      </c>
      <c r="R108" s="8" t="str">
        <f>IF(L108="","",VLOOKUP(L108*M108*O108,[1]FORMULAS!$H$25:$I$55,2,FALSE))</f>
        <v>II</v>
      </c>
      <c r="S108" s="10" t="str">
        <f>IF(L108="","",VLOOKUP(L108*M108*O108,[1]FORMULAS!$H$25:$J$55,3,FALSE))</f>
        <v>No Aceptable o Aceptable con Control Especifico</v>
      </c>
      <c r="T108" s="11"/>
      <c r="U108" s="11"/>
      <c r="V108" s="11"/>
      <c r="W108" s="11"/>
      <c r="X108" s="11"/>
      <c r="Y108" s="11"/>
      <c r="Z108" s="17"/>
    </row>
    <row r="109" spans="1:26" ht="315.75" customHeight="1" x14ac:dyDescent="0.2">
      <c r="A109" s="3" t="s">
        <v>26</v>
      </c>
      <c r="B109" s="3" t="s">
        <v>144</v>
      </c>
      <c r="C109" s="3" t="s">
        <v>145</v>
      </c>
      <c r="D109" s="4" t="s">
        <v>136</v>
      </c>
      <c r="E109" s="4" t="s">
        <v>137</v>
      </c>
      <c r="F109" s="4" t="s">
        <v>67</v>
      </c>
      <c r="G109" s="3" t="s">
        <v>87</v>
      </c>
      <c r="H109" s="5" t="s">
        <v>32</v>
      </c>
      <c r="I109" s="4" t="s">
        <v>88</v>
      </c>
      <c r="J109" s="4" t="s">
        <v>89</v>
      </c>
      <c r="K109" s="4" t="s">
        <v>90</v>
      </c>
      <c r="L109" s="6">
        <v>6</v>
      </c>
      <c r="M109" s="6">
        <v>3</v>
      </c>
      <c r="N109" s="7" t="str">
        <f>IF(L109="","",VLOOKUP(L109*M109,[1]FORMULAS!$B$12:$D$22,3,FALSE))</f>
        <v>Alto</v>
      </c>
      <c r="O109" s="8">
        <f>IF(H109="","",+VLOOKUP(H109,[1]FORMULAS!$B$6:$C$9,2,FALSE))</f>
        <v>25</v>
      </c>
      <c r="P109" s="7" t="str">
        <f>IF(O109="","",VLOOKUP(O109,[1]FORMULAS!$A$28:$B$31,2,FALSE))</f>
        <v>Grave (G)</v>
      </c>
      <c r="Q109" s="9">
        <f t="shared" si="1"/>
        <v>450</v>
      </c>
      <c r="R109" s="8" t="str">
        <f>IF(L109="","",VLOOKUP(L109*M109*O109,[1]FORMULAS!$H$25:$I$55,2,FALSE))</f>
        <v>II</v>
      </c>
      <c r="S109" s="10" t="str">
        <f>IF(L109="","",VLOOKUP(L109*M109*O109,[1]FORMULAS!$H$25:$J$55,3,FALSE))</f>
        <v>No Aceptable o Aceptable con Control Especifico</v>
      </c>
      <c r="T109" s="11"/>
      <c r="U109" s="11"/>
      <c r="V109" s="11"/>
      <c r="W109" s="11"/>
      <c r="X109" s="11"/>
      <c r="Y109" s="11"/>
      <c r="Z109" s="17"/>
    </row>
    <row r="110" spans="1:26" ht="315.75" customHeight="1" x14ac:dyDescent="0.2">
      <c r="A110" s="3" t="s">
        <v>26</v>
      </c>
      <c r="B110" s="3" t="s">
        <v>144</v>
      </c>
      <c r="C110" s="3" t="s">
        <v>145</v>
      </c>
      <c r="D110" s="4" t="s">
        <v>136</v>
      </c>
      <c r="E110" s="4" t="s">
        <v>137</v>
      </c>
      <c r="F110" s="4" t="s">
        <v>67</v>
      </c>
      <c r="G110" s="3" t="s">
        <v>91</v>
      </c>
      <c r="H110" s="5" t="s">
        <v>32</v>
      </c>
      <c r="I110" s="4" t="s">
        <v>92</v>
      </c>
      <c r="J110" s="4" t="s">
        <v>93</v>
      </c>
      <c r="K110" s="4" t="s">
        <v>94</v>
      </c>
      <c r="L110" s="6">
        <v>2</v>
      </c>
      <c r="M110" s="6">
        <v>3</v>
      </c>
      <c r="N110" s="7" t="str">
        <f>IF(L110="","",VLOOKUP(L110*M110,[1]FORMULAS!$B$12:$D$22,3,FALSE))</f>
        <v>Medio</v>
      </c>
      <c r="O110" s="8">
        <f>IF(H110="","",+VLOOKUP(H110,[1]FORMULAS!$B$6:$C$9,2,FALSE))</f>
        <v>25</v>
      </c>
      <c r="P110" s="7" t="str">
        <f>IF(O110="","",VLOOKUP(O110,[1]FORMULAS!$A$28:$B$31,2,FALSE))</f>
        <v>Grave (G)</v>
      </c>
      <c r="Q110" s="9">
        <f t="shared" si="1"/>
        <v>150</v>
      </c>
      <c r="R110" s="8" t="str">
        <f>IF(L110="","",VLOOKUP(L110*M110*O110,[1]FORMULAS!$H$25:$I$55,2,FALSE))</f>
        <v>II</v>
      </c>
      <c r="S110" s="10" t="str">
        <f>IF(L110="","",VLOOKUP(L110*M110*O110,[1]FORMULAS!$H$25:$J$55,3,FALSE))</f>
        <v>No Aceptable o Aceptable con Control Especifico</v>
      </c>
      <c r="T110" s="11"/>
      <c r="U110" s="11"/>
      <c r="V110" s="4"/>
      <c r="W110" s="4"/>
      <c r="X110" s="4"/>
      <c r="Y110" s="11"/>
      <c r="Z110" s="17"/>
    </row>
    <row r="111" spans="1:26" ht="315.75" customHeight="1" x14ac:dyDescent="0.2">
      <c r="A111" s="3" t="s">
        <v>26</v>
      </c>
      <c r="B111" s="3" t="s">
        <v>144</v>
      </c>
      <c r="C111" s="3" t="s">
        <v>145</v>
      </c>
      <c r="D111" s="4" t="s">
        <v>136</v>
      </c>
      <c r="E111" s="4" t="s">
        <v>137</v>
      </c>
      <c r="F111" s="4" t="s">
        <v>67</v>
      </c>
      <c r="G111" s="3" t="s">
        <v>79</v>
      </c>
      <c r="H111" s="5" t="s">
        <v>32</v>
      </c>
      <c r="I111" s="4" t="s">
        <v>146</v>
      </c>
      <c r="J111" s="4" t="s">
        <v>147</v>
      </c>
      <c r="K111" s="4" t="s">
        <v>148</v>
      </c>
      <c r="L111" s="6">
        <v>2</v>
      </c>
      <c r="M111" s="6">
        <v>3</v>
      </c>
      <c r="N111" s="7" t="str">
        <f>IF(L111="","",VLOOKUP(L111*M111,[1]FORMULAS!$B$12:$D$22,3,FALSE))</f>
        <v>Medio</v>
      </c>
      <c r="O111" s="8">
        <f>IF(H111="","",+VLOOKUP(H111,[1]FORMULAS!$B$6:$C$9,2,FALSE))</f>
        <v>25</v>
      </c>
      <c r="P111" s="7" t="str">
        <f>IF(O111="","",VLOOKUP(O111,[1]FORMULAS!$A$28:$B$31,2,FALSE))</f>
        <v>Grave (G)</v>
      </c>
      <c r="Q111" s="9">
        <f t="shared" si="1"/>
        <v>150</v>
      </c>
      <c r="R111" s="8" t="str">
        <f>IF(L111="","",VLOOKUP(L111*M111*O111,[1]FORMULAS!$H$25:$I$55,2,FALSE))</f>
        <v>II</v>
      </c>
      <c r="S111" s="10" t="str">
        <f>IF(L111="","",VLOOKUP(L111*M111*O111,[1]FORMULAS!$H$25:$J$55,3,FALSE))</f>
        <v>No Aceptable o Aceptable con Control Especifico</v>
      </c>
      <c r="T111" s="11"/>
      <c r="U111" s="11"/>
      <c r="V111" s="11"/>
      <c r="W111" s="11"/>
      <c r="X111" s="11"/>
      <c r="Y111" s="11"/>
      <c r="Z111" s="17"/>
    </row>
    <row r="112" spans="1:26" ht="315.75" customHeight="1" x14ac:dyDescent="0.2">
      <c r="A112" s="3" t="s">
        <v>26</v>
      </c>
      <c r="B112" s="3" t="s">
        <v>144</v>
      </c>
      <c r="C112" s="3" t="s">
        <v>145</v>
      </c>
      <c r="D112" s="4" t="s">
        <v>136</v>
      </c>
      <c r="E112" s="4" t="s">
        <v>137</v>
      </c>
      <c r="F112" s="4" t="s">
        <v>115</v>
      </c>
      <c r="G112" s="3" t="s">
        <v>116</v>
      </c>
      <c r="H112" s="5" t="s">
        <v>45</v>
      </c>
      <c r="I112" s="4" t="s">
        <v>117</v>
      </c>
      <c r="J112" s="4" t="s">
        <v>118</v>
      </c>
      <c r="K112" s="4" t="s">
        <v>119</v>
      </c>
      <c r="L112" s="6">
        <v>2</v>
      </c>
      <c r="M112" s="6">
        <v>3</v>
      </c>
      <c r="N112" s="7" t="str">
        <f>IF(L112="","",VLOOKUP(L112*M112,[1]FORMULAS!$B$12:$D$22,3,FALSE))</f>
        <v>Medio</v>
      </c>
      <c r="O112" s="8">
        <f>IF(H112="","",+VLOOKUP(H112,[1]FORMULAS!$B$6:$C$9,2,FALSE))</f>
        <v>60</v>
      </c>
      <c r="P112" s="7" t="str">
        <f>IF(O112="","",VLOOKUP(O112,[1]FORMULAS!$A$28:$B$31,2,FALSE))</f>
        <v>Muy Grave (MG)</v>
      </c>
      <c r="Q112" s="9">
        <f t="shared" si="1"/>
        <v>360</v>
      </c>
      <c r="R112" s="8" t="str">
        <f>IF(L112="","",VLOOKUP(L112*M112*O112,[1]FORMULAS!$H$25:$I$55,2,FALSE))</f>
        <v>II</v>
      </c>
      <c r="S112" s="10" t="str">
        <f>IF(L112="","",VLOOKUP(L112*M112*O112,[1]FORMULAS!$H$25:$J$55,3,FALSE))</f>
        <v>No Aceptable o Aceptable con Control Especifico</v>
      </c>
      <c r="T112" s="11"/>
      <c r="U112" s="11"/>
      <c r="V112" s="11"/>
      <c r="W112" s="11"/>
      <c r="X112" s="4"/>
      <c r="Y112" s="11"/>
      <c r="Z112" s="17"/>
    </row>
    <row r="113" spans="1:26" ht="315.75" customHeight="1" x14ac:dyDescent="0.2">
      <c r="A113" s="3" t="s">
        <v>26</v>
      </c>
      <c r="B113" s="3" t="s">
        <v>144</v>
      </c>
      <c r="C113" s="3" t="s">
        <v>145</v>
      </c>
      <c r="D113" s="4" t="s">
        <v>136</v>
      </c>
      <c r="E113" s="4" t="s">
        <v>137</v>
      </c>
      <c r="F113" s="4" t="s">
        <v>115</v>
      </c>
      <c r="G113" s="3" t="s">
        <v>120</v>
      </c>
      <c r="H113" s="5" t="s">
        <v>45</v>
      </c>
      <c r="I113" s="4" t="s">
        <v>121</v>
      </c>
      <c r="J113" s="4" t="s">
        <v>122</v>
      </c>
      <c r="K113" s="4" t="s">
        <v>123</v>
      </c>
      <c r="L113" s="6">
        <v>2</v>
      </c>
      <c r="M113" s="6">
        <v>3</v>
      </c>
      <c r="N113" s="7" t="str">
        <f>IF(L113="","",VLOOKUP(L113*M113,[1]FORMULAS!$B$12:$D$22,3,FALSE))</f>
        <v>Medio</v>
      </c>
      <c r="O113" s="8">
        <f>IF(H113="","",+VLOOKUP(H113,[1]FORMULAS!$B$6:$C$9,2,FALSE))</f>
        <v>60</v>
      </c>
      <c r="P113" s="7" t="str">
        <f>IF(O113="","",VLOOKUP(O113,[1]FORMULAS!$A$28:$B$31,2,FALSE))</f>
        <v>Muy Grave (MG)</v>
      </c>
      <c r="Q113" s="9">
        <f t="shared" si="1"/>
        <v>360</v>
      </c>
      <c r="R113" s="8" t="str">
        <f>IF(L113="","",VLOOKUP(L113*M113*O113,[1]FORMULAS!$H$25:$I$55,2,FALSE))</f>
        <v>II</v>
      </c>
      <c r="S113" s="10" t="str">
        <f>IF(L113="","",VLOOKUP(L113*M113*O113,[1]FORMULAS!$H$25:$J$55,3,FALSE))</f>
        <v>No Aceptable o Aceptable con Control Especifico</v>
      </c>
      <c r="T113" s="11"/>
      <c r="U113" s="11"/>
      <c r="V113" s="4"/>
      <c r="W113" s="4"/>
      <c r="X113" s="4"/>
      <c r="Y113" s="11"/>
      <c r="Z113" s="17"/>
    </row>
    <row r="114" spans="1:26" ht="315.75" customHeight="1" x14ac:dyDescent="0.2">
      <c r="A114" s="3" t="s">
        <v>26</v>
      </c>
      <c r="B114" s="3" t="s">
        <v>144</v>
      </c>
      <c r="C114" s="3" t="s">
        <v>149</v>
      </c>
      <c r="D114" s="4" t="s">
        <v>136</v>
      </c>
      <c r="E114" s="4" t="s">
        <v>137</v>
      </c>
      <c r="F114" s="4" t="s">
        <v>30</v>
      </c>
      <c r="G114" s="3" t="s">
        <v>31</v>
      </c>
      <c r="H114" s="5" t="s">
        <v>32</v>
      </c>
      <c r="I114" s="4" t="s">
        <v>33</v>
      </c>
      <c r="J114" s="4" t="s">
        <v>34</v>
      </c>
      <c r="K114" s="4" t="s">
        <v>35</v>
      </c>
      <c r="L114" s="6">
        <v>6</v>
      </c>
      <c r="M114" s="6">
        <v>3</v>
      </c>
      <c r="N114" s="7" t="str">
        <f>IF(L114="","",VLOOKUP(L114*M114,[1]FORMULAS!$B$12:$D$22,3,FALSE))</f>
        <v>Alto</v>
      </c>
      <c r="O114" s="8">
        <f>IF(H114="","",+VLOOKUP(H114,[1]FORMULAS!$B$6:$C$9,2,FALSE))</f>
        <v>25</v>
      </c>
      <c r="P114" s="7" t="str">
        <f>IF(O114="","",VLOOKUP(O114,[1]FORMULAS!$A$28:$B$31,2,FALSE))</f>
        <v>Grave (G)</v>
      </c>
      <c r="Q114" s="9">
        <f t="shared" si="1"/>
        <v>450</v>
      </c>
      <c r="R114" s="8" t="str">
        <f>IF(L114="","",VLOOKUP(L114*M114*O114,[1]FORMULAS!$H$25:$I$55,2,FALSE))</f>
        <v>II</v>
      </c>
      <c r="S114" s="10" t="str">
        <f>IF(L114="","",VLOOKUP(L114*M114*O114,[1]FORMULAS!$H$25:$J$55,3,FALSE))</f>
        <v>No Aceptable o Aceptable con Control Especifico</v>
      </c>
      <c r="T114" s="11"/>
      <c r="U114" s="11"/>
      <c r="V114" s="11"/>
      <c r="W114" s="11"/>
      <c r="X114" s="11"/>
      <c r="Y114" s="11"/>
      <c r="Z114" s="17"/>
    </row>
    <row r="115" spans="1:26" ht="315.75" customHeight="1" x14ac:dyDescent="0.2">
      <c r="A115" s="3" t="s">
        <v>26</v>
      </c>
      <c r="B115" s="3" t="s">
        <v>144</v>
      </c>
      <c r="C115" s="3" t="s">
        <v>149</v>
      </c>
      <c r="D115" s="4" t="s">
        <v>136</v>
      </c>
      <c r="E115" s="4" t="s">
        <v>137</v>
      </c>
      <c r="F115" s="4" t="s">
        <v>30</v>
      </c>
      <c r="G115" s="3" t="s">
        <v>36</v>
      </c>
      <c r="H115" s="5" t="s">
        <v>37</v>
      </c>
      <c r="I115" s="4" t="s">
        <v>38</v>
      </c>
      <c r="J115" s="4" t="s">
        <v>39</v>
      </c>
      <c r="K115" s="4" t="s">
        <v>40</v>
      </c>
      <c r="L115" s="6">
        <v>6</v>
      </c>
      <c r="M115" s="6">
        <v>3</v>
      </c>
      <c r="N115" s="7" t="str">
        <f>IF(L115="","",VLOOKUP(L115*M115,[1]FORMULAS!$B$12:$D$22,3,FALSE))</f>
        <v>Alto</v>
      </c>
      <c r="O115" s="8">
        <f>IF(H115="","",+VLOOKUP(H115,[1]FORMULAS!$B$6:$C$9,2,FALSE))</f>
        <v>10</v>
      </c>
      <c r="P115" s="7" t="str">
        <f>IF(O115="","",VLOOKUP(O115,[1]FORMULAS!$A$28:$B$31,2,FALSE))</f>
        <v>Leve (L)</v>
      </c>
      <c r="Q115" s="9">
        <f t="shared" si="1"/>
        <v>180</v>
      </c>
      <c r="R115" s="8" t="str">
        <f>IF(L115="","",VLOOKUP(L115*M115*O115,[1]FORMULAS!$H$25:$I$55,2,FALSE))</f>
        <v>II</v>
      </c>
      <c r="S115" s="10" t="str">
        <f>IF(L115="","",VLOOKUP(L115*M115*O115,[1]FORMULAS!$H$25:$J$55,3,FALSE))</f>
        <v>No Aceptable o Aceptable con Control Especifico</v>
      </c>
      <c r="T115" s="11"/>
      <c r="U115" s="11"/>
      <c r="V115" s="11"/>
      <c r="W115" s="11"/>
      <c r="X115" s="11"/>
      <c r="Y115" s="11"/>
      <c r="Z115" s="17"/>
    </row>
    <row r="116" spans="1:26" ht="315.75" customHeight="1" x14ac:dyDescent="0.2">
      <c r="A116" s="3" t="s">
        <v>26</v>
      </c>
      <c r="B116" s="3" t="s">
        <v>144</v>
      </c>
      <c r="C116" s="3" t="s">
        <v>149</v>
      </c>
      <c r="D116" s="4" t="s">
        <v>136</v>
      </c>
      <c r="E116" s="4" t="s">
        <v>137</v>
      </c>
      <c r="F116" s="4" t="s">
        <v>30</v>
      </c>
      <c r="G116" s="3" t="s">
        <v>41</v>
      </c>
      <c r="H116" s="5" t="s">
        <v>37</v>
      </c>
      <c r="I116" s="4"/>
      <c r="J116" s="4" t="s">
        <v>42</v>
      </c>
      <c r="K116" s="4" t="s">
        <v>43</v>
      </c>
      <c r="L116" s="6">
        <v>2</v>
      </c>
      <c r="M116" s="6">
        <v>3</v>
      </c>
      <c r="N116" s="7" t="str">
        <f>IF(L116="","",VLOOKUP(L116*M116,[1]FORMULAS!$B$12:$D$22,3,FALSE))</f>
        <v>Medio</v>
      </c>
      <c r="O116" s="8">
        <f>IF(H116="","",+VLOOKUP(H116,[1]FORMULAS!$B$6:$C$9,2,FALSE))</f>
        <v>10</v>
      </c>
      <c r="P116" s="7" t="str">
        <f>IF(O116="","",VLOOKUP(O116,[1]FORMULAS!$A$28:$B$31,2,FALSE))</f>
        <v>Leve (L)</v>
      </c>
      <c r="Q116" s="9">
        <f t="shared" si="1"/>
        <v>60</v>
      </c>
      <c r="R116" s="8" t="str">
        <f>IF(L116="","",VLOOKUP(L116*M116*O116,[1]FORMULAS!$H$25:$I$55,2,FALSE))</f>
        <v>III</v>
      </c>
      <c r="S116" s="10" t="str">
        <f>IF(L116="","",VLOOKUP(L116*M116*O116,[1]FORMULAS!$H$25:$J$55,3,FALSE))</f>
        <v>Aceptable</v>
      </c>
      <c r="T116" s="11"/>
      <c r="U116" s="11"/>
      <c r="V116" s="11"/>
      <c r="W116" s="11"/>
      <c r="X116" s="11"/>
      <c r="Y116" s="11"/>
      <c r="Z116" s="17"/>
    </row>
    <row r="117" spans="1:26" ht="315.75" customHeight="1" x14ac:dyDescent="0.2">
      <c r="A117" s="3" t="s">
        <v>26</v>
      </c>
      <c r="B117" s="3" t="s">
        <v>144</v>
      </c>
      <c r="C117" s="3" t="s">
        <v>149</v>
      </c>
      <c r="D117" s="4" t="s">
        <v>136</v>
      </c>
      <c r="E117" s="4" t="s">
        <v>137</v>
      </c>
      <c r="F117" s="4" t="s">
        <v>30</v>
      </c>
      <c r="G117" s="3" t="s">
        <v>126</v>
      </c>
      <c r="H117" s="5" t="s">
        <v>45</v>
      </c>
      <c r="I117" s="4" t="s">
        <v>127</v>
      </c>
      <c r="J117" s="4" t="s">
        <v>128</v>
      </c>
      <c r="K117" s="4" t="s">
        <v>129</v>
      </c>
      <c r="L117" s="6">
        <v>6</v>
      </c>
      <c r="M117" s="6">
        <v>4</v>
      </c>
      <c r="N117" s="7" t="str">
        <f>IF(L117="","",VLOOKUP(L117*M117,[1]FORMULAS!$B$12:$D$22,3,FALSE))</f>
        <v>Muy Alto</v>
      </c>
      <c r="O117" s="8">
        <f>IF(H117="","",+VLOOKUP(H117,[1]FORMULAS!$B$6:$C$9,2,FALSE))</f>
        <v>60</v>
      </c>
      <c r="P117" s="7" t="str">
        <f>IF(O117="","",VLOOKUP(O117,[1]FORMULAS!$A$28:$B$31,2,FALSE))</f>
        <v>Muy Grave (MG)</v>
      </c>
      <c r="Q117" s="9">
        <f t="shared" si="1"/>
        <v>1440</v>
      </c>
      <c r="R117" s="8" t="str">
        <f>IF(L117="","",VLOOKUP(L117*M117*O117,[1]FORMULAS!$H$25:$I$55,2,FALSE))</f>
        <v>I</v>
      </c>
      <c r="S117" s="10" t="str">
        <f>IF(L117="","",VLOOKUP(L117*M117*O117,[1]FORMULAS!$H$25:$J$55,3,FALSE))</f>
        <v>No Aceptable</v>
      </c>
      <c r="T117" s="11"/>
      <c r="U117" s="11"/>
      <c r="V117" s="4"/>
      <c r="W117" s="4"/>
      <c r="X117" s="4"/>
      <c r="Y117" s="11"/>
      <c r="Z117" s="17"/>
    </row>
    <row r="118" spans="1:26" ht="315.75" customHeight="1" x14ac:dyDescent="0.2">
      <c r="A118" s="3" t="s">
        <v>26</v>
      </c>
      <c r="B118" s="3" t="s">
        <v>144</v>
      </c>
      <c r="C118" s="3" t="s">
        <v>149</v>
      </c>
      <c r="D118" s="4" t="s">
        <v>136</v>
      </c>
      <c r="E118" s="4" t="s">
        <v>137</v>
      </c>
      <c r="F118" s="4" t="s">
        <v>30</v>
      </c>
      <c r="G118" s="3" t="s">
        <v>44</v>
      </c>
      <c r="H118" s="5" t="s">
        <v>45</v>
      </c>
      <c r="I118" s="4" t="s">
        <v>46</v>
      </c>
      <c r="J118" s="4" t="s">
        <v>47</v>
      </c>
      <c r="K118" s="4" t="s">
        <v>48</v>
      </c>
      <c r="L118" s="6">
        <v>2</v>
      </c>
      <c r="M118" s="6">
        <v>4</v>
      </c>
      <c r="N118" s="7" t="str">
        <f>IF(L118="","",VLOOKUP(L118*M118,[1]FORMULAS!$B$12:$D$22,3,FALSE))</f>
        <v>Medio</v>
      </c>
      <c r="O118" s="8">
        <f>IF(H118="","",+VLOOKUP(H118,[1]FORMULAS!$B$6:$C$9,2,FALSE))</f>
        <v>60</v>
      </c>
      <c r="P118" s="7" t="str">
        <f>IF(O118="","",VLOOKUP(O118,[1]FORMULAS!$A$28:$B$31,2,FALSE))</f>
        <v>Muy Grave (MG)</v>
      </c>
      <c r="Q118" s="9">
        <f t="shared" si="1"/>
        <v>480</v>
      </c>
      <c r="R118" s="8" t="str">
        <f>IF(L118="","",VLOOKUP(L118*M118*O118,[1]FORMULAS!$H$25:$I$55,2,FALSE))</f>
        <v>II</v>
      </c>
      <c r="S118" s="10" t="str">
        <f>IF(L118="","",VLOOKUP(L118*M118*O118,[1]FORMULAS!$H$25:$J$55,3,FALSE))</f>
        <v>No Aceptable o Aceptable con Control Especifico</v>
      </c>
      <c r="T118" s="11"/>
      <c r="U118" s="11"/>
      <c r="V118" s="4"/>
      <c r="W118" s="4"/>
      <c r="X118" s="3"/>
      <c r="Y118" s="11"/>
      <c r="Z118" s="17"/>
    </row>
    <row r="119" spans="1:26" ht="315.75" customHeight="1" x14ac:dyDescent="0.2">
      <c r="A119" s="3" t="s">
        <v>26</v>
      </c>
      <c r="B119" s="3" t="s">
        <v>144</v>
      </c>
      <c r="C119" s="3" t="s">
        <v>149</v>
      </c>
      <c r="D119" s="4" t="s">
        <v>136</v>
      </c>
      <c r="E119" s="4" t="s">
        <v>137</v>
      </c>
      <c r="F119" s="4" t="s">
        <v>49</v>
      </c>
      <c r="G119" s="3" t="s">
        <v>50</v>
      </c>
      <c r="H119" s="5" t="s">
        <v>32</v>
      </c>
      <c r="I119" s="4" t="s">
        <v>51</v>
      </c>
      <c r="J119" s="4" t="s">
        <v>52</v>
      </c>
      <c r="K119" s="4" t="s">
        <v>53</v>
      </c>
      <c r="L119" s="6">
        <v>2</v>
      </c>
      <c r="M119" s="6">
        <v>3</v>
      </c>
      <c r="N119" s="7" t="str">
        <f>IF(L119="","",VLOOKUP(L119*M119,[1]FORMULAS!$B$12:$D$22,3,FALSE))</f>
        <v>Medio</v>
      </c>
      <c r="O119" s="8">
        <f>IF(H119="","",+VLOOKUP(H119,[1]FORMULAS!$B$6:$C$9,2,FALSE))</f>
        <v>25</v>
      </c>
      <c r="P119" s="7" t="str">
        <f>IF(O119="","",VLOOKUP(O119,[1]FORMULAS!$A$28:$B$31,2,FALSE))</f>
        <v>Grave (G)</v>
      </c>
      <c r="Q119" s="9">
        <f t="shared" si="1"/>
        <v>150</v>
      </c>
      <c r="R119" s="8" t="str">
        <f>IF(L119="","",VLOOKUP(L119*M119*O119,[1]FORMULAS!$H$25:$I$55,2,FALSE))</f>
        <v>II</v>
      </c>
      <c r="S119" s="10" t="str">
        <f>IF(L119="","",VLOOKUP(L119*M119*O119,[1]FORMULAS!$H$25:$J$55,3,FALSE))</f>
        <v>No Aceptable o Aceptable con Control Especifico</v>
      </c>
      <c r="T119" s="11"/>
      <c r="U119" s="11"/>
      <c r="V119" s="11"/>
      <c r="W119" s="11"/>
      <c r="X119" s="11"/>
      <c r="Y119" s="11"/>
      <c r="Z119" s="17"/>
    </row>
    <row r="120" spans="1:26" ht="315.75" customHeight="1" x14ac:dyDescent="0.2">
      <c r="A120" s="3" t="s">
        <v>26</v>
      </c>
      <c r="B120" s="3" t="s">
        <v>144</v>
      </c>
      <c r="C120" s="3" t="s">
        <v>149</v>
      </c>
      <c r="D120" s="4" t="s">
        <v>136</v>
      </c>
      <c r="E120" s="4" t="s">
        <v>137</v>
      </c>
      <c r="F120" s="4" t="s">
        <v>49</v>
      </c>
      <c r="G120" s="3" t="s">
        <v>54</v>
      </c>
      <c r="H120" s="5" t="s">
        <v>45</v>
      </c>
      <c r="I120" s="4" t="s">
        <v>55</v>
      </c>
      <c r="J120" s="4" t="s">
        <v>56</v>
      </c>
      <c r="K120" s="4" t="s">
        <v>57</v>
      </c>
      <c r="L120" s="6">
        <v>2</v>
      </c>
      <c r="M120" s="6">
        <v>3</v>
      </c>
      <c r="N120" s="7" t="str">
        <f>IF(L120="","",VLOOKUP(L120*M120,[1]FORMULAS!$B$12:$D$22,3,FALSE))</f>
        <v>Medio</v>
      </c>
      <c r="O120" s="8">
        <f>IF(H120="","",+VLOOKUP(H120,[1]FORMULAS!$B$6:$C$9,2,FALSE))</f>
        <v>60</v>
      </c>
      <c r="P120" s="7" t="str">
        <f>IF(O120="","",VLOOKUP(O120,[1]FORMULAS!$A$28:$B$31,2,FALSE))</f>
        <v>Muy Grave (MG)</v>
      </c>
      <c r="Q120" s="9">
        <f t="shared" si="1"/>
        <v>360</v>
      </c>
      <c r="R120" s="8" t="str">
        <f>IF(L120="","",VLOOKUP(L120*M120*O120,[1]FORMULAS!$H$25:$I$55,2,FALSE))</f>
        <v>II</v>
      </c>
      <c r="S120" s="10" t="str">
        <f>IF(L120="","",VLOOKUP(L120*M120*O120,[1]FORMULAS!$H$25:$J$55,3,FALSE))</f>
        <v>No Aceptable o Aceptable con Control Especifico</v>
      </c>
      <c r="T120" s="11"/>
      <c r="U120" s="11"/>
      <c r="V120" s="11"/>
      <c r="W120" s="11"/>
      <c r="X120" s="11"/>
      <c r="Y120" s="11"/>
      <c r="Z120" s="17"/>
    </row>
    <row r="121" spans="1:26" ht="315.75" customHeight="1" x14ac:dyDescent="0.2">
      <c r="A121" s="3" t="s">
        <v>26</v>
      </c>
      <c r="B121" s="3" t="s">
        <v>144</v>
      </c>
      <c r="C121" s="3" t="s">
        <v>149</v>
      </c>
      <c r="D121" s="4" t="s">
        <v>136</v>
      </c>
      <c r="E121" s="4" t="s">
        <v>137</v>
      </c>
      <c r="F121" s="4" t="s">
        <v>58</v>
      </c>
      <c r="G121" s="3" t="s">
        <v>59</v>
      </c>
      <c r="H121" s="5" t="s">
        <v>32</v>
      </c>
      <c r="I121" s="4" t="s">
        <v>60</v>
      </c>
      <c r="J121" s="4" t="s">
        <v>61</v>
      </c>
      <c r="K121" s="4" t="s">
        <v>62</v>
      </c>
      <c r="L121" s="6">
        <v>2</v>
      </c>
      <c r="M121" s="6">
        <v>2</v>
      </c>
      <c r="N121" s="7" t="str">
        <f>IF(L121="","",VLOOKUP(L121*M121,[1]FORMULAS!$B$12:$D$22,3,FALSE))</f>
        <v>Bajo</v>
      </c>
      <c r="O121" s="8">
        <f>IF(H121="","",+VLOOKUP(H121,[1]FORMULAS!$B$6:$C$9,2,FALSE))</f>
        <v>25</v>
      </c>
      <c r="P121" s="7" t="str">
        <f>IF(O121="","",VLOOKUP(O121,[1]FORMULAS!$A$28:$B$31,2,FALSE))</f>
        <v>Grave (G)</v>
      </c>
      <c r="Q121" s="9">
        <f t="shared" si="1"/>
        <v>100</v>
      </c>
      <c r="R121" s="8" t="str">
        <f>IF(L121="","",VLOOKUP(L121*M121*O121,[1]FORMULAS!$H$25:$I$55,2,FALSE))</f>
        <v>III</v>
      </c>
      <c r="S121" s="10" t="str">
        <f>IF(L121="","",VLOOKUP(L121*M121*O121,[1]FORMULAS!$H$25:$J$55,3,FALSE))</f>
        <v>Aceptable</v>
      </c>
      <c r="T121" s="11"/>
      <c r="U121" s="11"/>
      <c r="V121" s="4"/>
      <c r="W121" s="4"/>
      <c r="X121" s="4"/>
      <c r="Y121" s="11"/>
      <c r="Z121" s="17"/>
    </row>
    <row r="122" spans="1:26" ht="315.75" customHeight="1" x14ac:dyDescent="0.2">
      <c r="A122" s="3" t="s">
        <v>26</v>
      </c>
      <c r="B122" s="3" t="s">
        <v>144</v>
      </c>
      <c r="C122" s="3" t="s">
        <v>149</v>
      </c>
      <c r="D122" s="4" t="s">
        <v>136</v>
      </c>
      <c r="E122" s="4" t="s">
        <v>137</v>
      </c>
      <c r="F122" s="4" t="s">
        <v>58</v>
      </c>
      <c r="G122" s="3" t="s">
        <v>63</v>
      </c>
      <c r="H122" s="5" t="s">
        <v>32</v>
      </c>
      <c r="I122" s="4" t="s">
        <v>64</v>
      </c>
      <c r="J122" s="4" t="s">
        <v>65</v>
      </c>
      <c r="K122" s="4" t="s">
        <v>66</v>
      </c>
      <c r="L122" s="6">
        <v>2</v>
      </c>
      <c r="M122" s="6">
        <v>2</v>
      </c>
      <c r="N122" s="7" t="str">
        <f>IF(L122="","",VLOOKUP(L122*M122,[1]FORMULAS!$B$12:$D$22,3,FALSE))</f>
        <v>Bajo</v>
      </c>
      <c r="O122" s="8">
        <f>IF(H122="","",+VLOOKUP(H122,[1]FORMULAS!$B$6:$C$9,2,FALSE))</f>
        <v>25</v>
      </c>
      <c r="P122" s="7" t="str">
        <f>IF(O122="","",VLOOKUP(O122,[1]FORMULAS!$A$28:$B$31,2,FALSE))</f>
        <v>Grave (G)</v>
      </c>
      <c r="Q122" s="9">
        <f t="shared" si="1"/>
        <v>100</v>
      </c>
      <c r="R122" s="8" t="str">
        <f>IF(L122="","",VLOOKUP(L122*M122*O122,[1]FORMULAS!$H$25:$I$55,2,FALSE))</f>
        <v>III</v>
      </c>
      <c r="S122" s="10" t="str">
        <f>IF(L122="","",VLOOKUP(L122*M122*O122,[1]FORMULAS!$H$25:$J$55,3,FALSE))</f>
        <v>Aceptable</v>
      </c>
      <c r="T122" s="11"/>
      <c r="U122" s="11"/>
      <c r="V122" s="11"/>
      <c r="W122" s="11"/>
      <c r="X122" s="11"/>
      <c r="Y122" s="11"/>
      <c r="Z122" s="17"/>
    </row>
    <row r="123" spans="1:26" ht="315.75" customHeight="1" x14ac:dyDescent="0.2">
      <c r="A123" s="3" t="s">
        <v>26</v>
      </c>
      <c r="B123" s="3" t="s">
        <v>144</v>
      </c>
      <c r="C123" s="3" t="s">
        <v>149</v>
      </c>
      <c r="D123" s="4" t="s">
        <v>136</v>
      </c>
      <c r="E123" s="4" t="s">
        <v>137</v>
      </c>
      <c r="F123" s="4" t="s">
        <v>67</v>
      </c>
      <c r="G123" s="3" t="s">
        <v>75</v>
      </c>
      <c r="H123" s="5" t="s">
        <v>45</v>
      </c>
      <c r="I123" s="4" t="s">
        <v>76</v>
      </c>
      <c r="J123" s="4" t="s">
        <v>77</v>
      </c>
      <c r="K123" s="4" t="s">
        <v>78</v>
      </c>
      <c r="L123" s="6">
        <v>6</v>
      </c>
      <c r="M123" s="6">
        <v>3</v>
      </c>
      <c r="N123" s="7" t="str">
        <f>IF(L123="","",VLOOKUP(L123*M123,[1]FORMULAS!$B$12:$D$22,3,FALSE))</f>
        <v>Alto</v>
      </c>
      <c r="O123" s="8">
        <f>IF(H123="","",+VLOOKUP(H123,[1]FORMULAS!$B$6:$C$9,2,FALSE))</f>
        <v>60</v>
      </c>
      <c r="P123" s="7" t="str">
        <f>IF(O123="","",VLOOKUP(O123,[1]FORMULAS!$A$28:$B$31,2,FALSE))</f>
        <v>Muy Grave (MG)</v>
      </c>
      <c r="Q123" s="9">
        <f t="shared" si="1"/>
        <v>1080</v>
      </c>
      <c r="R123" s="8" t="str">
        <f>IF(L123="","",VLOOKUP(L123*M123*O123,[1]FORMULAS!$H$25:$I$55,2,FALSE))</f>
        <v>I</v>
      </c>
      <c r="S123" s="10" t="str">
        <f>IF(L123="","",VLOOKUP(L123*M123*O123,[1]FORMULAS!$H$25:$J$55,3,FALSE))</f>
        <v>No Aceptable</v>
      </c>
      <c r="T123" s="11"/>
      <c r="U123" s="11"/>
      <c r="V123" s="11"/>
      <c r="W123" s="11"/>
      <c r="X123" s="4"/>
      <c r="Y123" s="11"/>
      <c r="Z123" s="17"/>
    </row>
    <row r="124" spans="1:26" ht="315.75" customHeight="1" x14ac:dyDescent="0.2">
      <c r="A124" s="3" t="s">
        <v>26</v>
      </c>
      <c r="B124" s="3" t="s">
        <v>144</v>
      </c>
      <c r="C124" s="3" t="s">
        <v>149</v>
      </c>
      <c r="D124" s="4" t="s">
        <v>136</v>
      </c>
      <c r="E124" s="4" t="s">
        <v>137</v>
      </c>
      <c r="F124" s="4" t="s">
        <v>67</v>
      </c>
      <c r="G124" s="3" t="s">
        <v>111</v>
      </c>
      <c r="H124" s="5" t="s">
        <v>45</v>
      </c>
      <c r="I124" s="4" t="s">
        <v>112</v>
      </c>
      <c r="J124" s="4" t="s">
        <v>113</v>
      </c>
      <c r="K124" s="4" t="s">
        <v>114</v>
      </c>
      <c r="L124" s="6">
        <v>2</v>
      </c>
      <c r="M124" s="6">
        <v>2</v>
      </c>
      <c r="N124" s="7" t="str">
        <f>IF(L124="","",VLOOKUP(L124*M124,[1]FORMULAS!$B$12:$D$22,3,FALSE))</f>
        <v>Bajo</v>
      </c>
      <c r="O124" s="8">
        <f>IF(H124="","",+VLOOKUP(H124,[1]FORMULAS!$B$6:$C$9,2,FALSE))</f>
        <v>60</v>
      </c>
      <c r="P124" s="7" t="str">
        <f>IF(O124="","",VLOOKUP(O124,[1]FORMULAS!$A$28:$B$31,2,FALSE))</f>
        <v>Muy Grave (MG)</v>
      </c>
      <c r="Q124" s="9">
        <f t="shared" si="1"/>
        <v>240</v>
      </c>
      <c r="R124" s="8" t="str">
        <f>IF(L124="","",VLOOKUP(L124*M124*O124,[1]FORMULAS!$H$25:$I$55,2,FALSE))</f>
        <v>II</v>
      </c>
      <c r="S124" s="10" t="str">
        <f>IF(L124="","",VLOOKUP(L124*M124*O124,[1]FORMULAS!$H$25:$J$55,3,FALSE))</f>
        <v>No Aceptable o Aceptable con Control Especifico</v>
      </c>
      <c r="T124" s="11"/>
      <c r="U124" s="11"/>
      <c r="V124" s="4"/>
      <c r="W124" s="4"/>
      <c r="X124" s="4"/>
      <c r="Y124" s="11"/>
      <c r="Z124" s="17"/>
    </row>
    <row r="125" spans="1:26" ht="315.75" customHeight="1" x14ac:dyDescent="0.2">
      <c r="A125" s="3" t="s">
        <v>26</v>
      </c>
      <c r="B125" s="3" t="s">
        <v>144</v>
      </c>
      <c r="C125" s="3" t="s">
        <v>149</v>
      </c>
      <c r="D125" s="4" t="s">
        <v>136</v>
      </c>
      <c r="E125" s="4" t="s">
        <v>137</v>
      </c>
      <c r="F125" s="4" t="s">
        <v>67</v>
      </c>
      <c r="G125" s="3" t="s">
        <v>91</v>
      </c>
      <c r="H125" s="5" t="s">
        <v>32</v>
      </c>
      <c r="I125" s="4" t="s">
        <v>92</v>
      </c>
      <c r="J125" s="4" t="s">
        <v>93</v>
      </c>
      <c r="K125" s="4" t="s">
        <v>94</v>
      </c>
      <c r="L125" s="6">
        <v>2</v>
      </c>
      <c r="M125" s="6">
        <v>3</v>
      </c>
      <c r="N125" s="7" t="str">
        <f>IF(L125="","",VLOOKUP(L125*M125,[1]FORMULAS!$B$12:$D$22,3,FALSE))</f>
        <v>Medio</v>
      </c>
      <c r="O125" s="8">
        <f>IF(H125="","",+VLOOKUP(H125,[1]FORMULAS!$B$6:$C$9,2,FALSE))</f>
        <v>25</v>
      </c>
      <c r="P125" s="7" t="str">
        <f>IF(O125="","",VLOOKUP(O125,[1]FORMULAS!$A$28:$B$31,2,FALSE))</f>
        <v>Grave (G)</v>
      </c>
      <c r="Q125" s="9">
        <f t="shared" si="1"/>
        <v>150</v>
      </c>
      <c r="R125" s="8" t="str">
        <f>IF(L125="","",VLOOKUP(L125*M125*O125,[1]FORMULAS!$H$25:$I$55,2,FALSE))</f>
        <v>II</v>
      </c>
      <c r="S125" s="10" t="str">
        <f>IF(L125="","",VLOOKUP(L125*M125*O125,[1]FORMULAS!$H$25:$J$55,3,FALSE))</f>
        <v>No Aceptable o Aceptable con Control Especifico</v>
      </c>
      <c r="T125" s="11"/>
      <c r="U125" s="11"/>
      <c r="V125" s="11"/>
      <c r="W125" s="11"/>
      <c r="X125" s="11"/>
      <c r="Y125" s="11"/>
      <c r="Z125" s="17"/>
    </row>
    <row r="126" spans="1:26" ht="315.75" customHeight="1" x14ac:dyDescent="0.2">
      <c r="A126" s="3" t="s">
        <v>26</v>
      </c>
      <c r="B126" s="3" t="s">
        <v>144</v>
      </c>
      <c r="C126" s="3" t="s">
        <v>149</v>
      </c>
      <c r="D126" s="4" t="s">
        <v>136</v>
      </c>
      <c r="E126" s="4" t="s">
        <v>137</v>
      </c>
      <c r="F126" s="4" t="s">
        <v>67</v>
      </c>
      <c r="G126" s="3" t="s">
        <v>79</v>
      </c>
      <c r="H126" s="5" t="s">
        <v>32</v>
      </c>
      <c r="I126" s="4" t="s">
        <v>80</v>
      </c>
      <c r="J126" s="4" t="s">
        <v>81</v>
      </c>
      <c r="K126" s="4" t="s">
        <v>82</v>
      </c>
      <c r="L126" s="6">
        <v>6</v>
      </c>
      <c r="M126" s="6">
        <v>3</v>
      </c>
      <c r="N126" s="7" t="str">
        <f>IF(L126="","",VLOOKUP(L126*M126,[1]FORMULAS!$B$12:$D$22,3,FALSE))</f>
        <v>Alto</v>
      </c>
      <c r="O126" s="8">
        <f>IF(H126="","",+VLOOKUP(H126,[1]FORMULAS!$B$6:$C$9,2,FALSE))</f>
        <v>25</v>
      </c>
      <c r="P126" s="7" t="str">
        <f>IF(O126="","",VLOOKUP(O126,[1]FORMULAS!$A$28:$B$31,2,FALSE))</f>
        <v>Grave (G)</v>
      </c>
      <c r="Q126" s="9">
        <f t="shared" si="1"/>
        <v>450</v>
      </c>
      <c r="R126" s="8" t="str">
        <f>IF(L126="","",VLOOKUP(L126*M126*O126,[1]FORMULAS!$H$25:$I$55,2,FALSE))</f>
        <v>II</v>
      </c>
      <c r="S126" s="10" t="str">
        <f>IF(L126="","",VLOOKUP(L126*M126*O126,[1]FORMULAS!$H$25:$J$55,3,FALSE))</f>
        <v>No Aceptable o Aceptable con Control Especifico</v>
      </c>
      <c r="T126" s="11"/>
      <c r="U126" s="11"/>
      <c r="V126" s="11"/>
      <c r="W126" s="11"/>
      <c r="X126" s="11"/>
      <c r="Y126" s="11"/>
      <c r="Z126" s="17"/>
    </row>
    <row r="127" spans="1:26" ht="315.75" customHeight="1" x14ac:dyDescent="0.2">
      <c r="A127" s="3" t="s">
        <v>26</v>
      </c>
      <c r="B127" s="3" t="s">
        <v>144</v>
      </c>
      <c r="C127" s="3" t="s">
        <v>149</v>
      </c>
      <c r="D127" s="4" t="s">
        <v>136</v>
      </c>
      <c r="E127" s="4" t="s">
        <v>137</v>
      </c>
      <c r="F127" s="4" t="s">
        <v>115</v>
      </c>
      <c r="G127" s="3" t="s">
        <v>120</v>
      </c>
      <c r="H127" s="5" t="s">
        <v>45</v>
      </c>
      <c r="I127" s="4" t="s">
        <v>121</v>
      </c>
      <c r="J127" s="4" t="s">
        <v>122</v>
      </c>
      <c r="K127" s="4" t="s">
        <v>123</v>
      </c>
      <c r="L127" s="6">
        <v>2</v>
      </c>
      <c r="M127" s="6">
        <v>4</v>
      </c>
      <c r="N127" s="7" t="str">
        <f>IF(L127="","",VLOOKUP(L127*M127,[1]FORMULAS!$B$12:$D$22,3,FALSE))</f>
        <v>Medio</v>
      </c>
      <c r="O127" s="8">
        <f>IF(H127="","",+VLOOKUP(H127,[1]FORMULAS!$B$6:$C$9,2,FALSE))</f>
        <v>60</v>
      </c>
      <c r="P127" s="7" t="str">
        <f>IF(O127="","",VLOOKUP(O127,[1]FORMULAS!$A$28:$B$31,2,FALSE))</f>
        <v>Muy Grave (MG)</v>
      </c>
      <c r="Q127" s="9">
        <f t="shared" si="1"/>
        <v>480</v>
      </c>
      <c r="R127" s="8" t="str">
        <f>IF(L127="","",VLOOKUP(L127*M127*O127,[1]FORMULAS!$H$25:$I$55,2,FALSE))</f>
        <v>II</v>
      </c>
      <c r="S127" s="10" t="str">
        <f>IF(L127="","",VLOOKUP(L127*M127*O127,[1]FORMULAS!$H$25:$J$55,3,FALSE))</f>
        <v>No Aceptable o Aceptable con Control Especifico</v>
      </c>
      <c r="T127" s="11"/>
      <c r="U127" s="11"/>
      <c r="V127" s="11"/>
      <c r="W127" s="11"/>
      <c r="X127" s="11"/>
      <c r="Y127" s="11"/>
      <c r="Z127" s="17"/>
    </row>
    <row r="128" spans="1:26" ht="315.75" customHeight="1" x14ac:dyDescent="0.2">
      <c r="A128" s="3" t="s">
        <v>26</v>
      </c>
      <c r="B128" s="3" t="s">
        <v>144</v>
      </c>
      <c r="C128" s="3" t="s">
        <v>180</v>
      </c>
      <c r="D128" s="4" t="s">
        <v>136</v>
      </c>
      <c r="E128" s="4" t="s">
        <v>137</v>
      </c>
      <c r="F128" s="4" t="s">
        <v>30</v>
      </c>
      <c r="G128" s="3" t="s">
        <v>31</v>
      </c>
      <c r="H128" s="5" t="s">
        <v>32</v>
      </c>
      <c r="I128" s="4" t="s">
        <v>33</v>
      </c>
      <c r="J128" s="4" t="s">
        <v>34</v>
      </c>
      <c r="K128" s="4" t="s">
        <v>35</v>
      </c>
      <c r="L128" s="6">
        <v>6</v>
      </c>
      <c r="M128" s="6">
        <v>3</v>
      </c>
      <c r="N128" s="7" t="str">
        <f>IF(L128="","",VLOOKUP(L128*M128,[1]FORMULAS!$B$12:$D$22,3,FALSE))</f>
        <v>Alto</v>
      </c>
      <c r="O128" s="8">
        <f>IF(H128="","",+VLOOKUP(H128,[1]FORMULAS!$B$6:$C$9,2,FALSE))</f>
        <v>25</v>
      </c>
      <c r="P128" s="7" t="str">
        <f>IF(O128="","",VLOOKUP(O128,[1]FORMULAS!$A$28:$B$31,2,FALSE))</f>
        <v>Grave (G)</v>
      </c>
      <c r="Q128" s="9">
        <f t="shared" si="1"/>
        <v>450</v>
      </c>
      <c r="R128" s="8" t="str">
        <f>IF(L128="","",VLOOKUP(L128*M128*O128,[1]FORMULAS!$H$25:$I$55,2,FALSE))</f>
        <v>II</v>
      </c>
      <c r="S128" s="10" t="str">
        <f>IF(L128="","",VLOOKUP(L128*M128*O128,[1]FORMULAS!$H$25:$J$55,3,FALSE))</f>
        <v>No Aceptable o Aceptable con Control Especifico</v>
      </c>
      <c r="T128" s="11"/>
      <c r="U128" s="11"/>
      <c r="V128" s="4"/>
      <c r="W128" s="4"/>
      <c r="X128" s="4"/>
      <c r="Y128" s="11"/>
      <c r="Z128" s="17"/>
    </row>
    <row r="129" spans="1:26" ht="315.75" customHeight="1" x14ac:dyDescent="0.2">
      <c r="A129" s="3" t="s">
        <v>26</v>
      </c>
      <c r="B129" s="3" t="s">
        <v>144</v>
      </c>
      <c r="C129" s="3" t="s">
        <v>180</v>
      </c>
      <c r="D129" s="4" t="s">
        <v>136</v>
      </c>
      <c r="E129" s="4" t="s">
        <v>137</v>
      </c>
      <c r="F129" s="4" t="s">
        <v>30</v>
      </c>
      <c r="G129" s="3" t="s">
        <v>36</v>
      </c>
      <c r="H129" s="5" t="s">
        <v>37</v>
      </c>
      <c r="I129" s="4" t="s">
        <v>38</v>
      </c>
      <c r="J129" s="4" t="s">
        <v>39</v>
      </c>
      <c r="K129" s="4" t="s">
        <v>40</v>
      </c>
      <c r="L129" s="6">
        <v>6</v>
      </c>
      <c r="M129" s="6">
        <v>3</v>
      </c>
      <c r="N129" s="7" t="str">
        <f>IF(L129="","",VLOOKUP(L129*M129,[1]FORMULAS!$B$12:$D$22,3,FALSE))</f>
        <v>Alto</v>
      </c>
      <c r="O129" s="8">
        <f>IF(H129="","",+VLOOKUP(H129,[1]FORMULAS!$B$6:$C$9,2,FALSE))</f>
        <v>10</v>
      </c>
      <c r="P129" s="7" t="str">
        <f>IF(O129="","",VLOOKUP(O129,[1]FORMULAS!$A$28:$B$31,2,FALSE))</f>
        <v>Leve (L)</v>
      </c>
      <c r="Q129" s="9">
        <f t="shared" si="1"/>
        <v>180</v>
      </c>
      <c r="R129" s="8" t="str">
        <f>IF(L129="","",VLOOKUP(L129*M129*O129,[1]FORMULAS!$H$25:$I$55,2,FALSE))</f>
        <v>II</v>
      </c>
      <c r="S129" s="10" t="str">
        <f>IF(L129="","",VLOOKUP(L129*M129*O129,[1]FORMULAS!$H$25:$J$55,3,FALSE))</f>
        <v>No Aceptable o Aceptable con Control Especifico</v>
      </c>
      <c r="T129" s="11"/>
      <c r="U129" s="11"/>
      <c r="V129" s="11"/>
      <c r="W129" s="11"/>
      <c r="X129" s="11"/>
      <c r="Y129" s="11"/>
      <c r="Z129" s="17"/>
    </row>
    <row r="130" spans="1:26" ht="315.75" customHeight="1" x14ac:dyDescent="0.2">
      <c r="A130" s="3" t="s">
        <v>26</v>
      </c>
      <c r="B130" s="3" t="s">
        <v>144</v>
      </c>
      <c r="C130" s="3" t="s">
        <v>180</v>
      </c>
      <c r="D130" s="4" t="s">
        <v>136</v>
      </c>
      <c r="E130" s="4" t="s">
        <v>137</v>
      </c>
      <c r="F130" s="4" t="s">
        <v>30</v>
      </c>
      <c r="G130" s="3" t="s">
        <v>41</v>
      </c>
      <c r="H130" s="5" t="s">
        <v>37</v>
      </c>
      <c r="I130" s="4"/>
      <c r="J130" s="4" t="s">
        <v>42</v>
      </c>
      <c r="K130" s="4" t="s">
        <v>43</v>
      </c>
      <c r="L130" s="6">
        <v>2</v>
      </c>
      <c r="M130" s="6">
        <v>3</v>
      </c>
      <c r="N130" s="7" t="str">
        <f>IF(L130="","",VLOOKUP(L130*M130,[1]FORMULAS!$B$12:$D$22,3,FALSE))</f>
        <v>Medio</v>
      </c>
      <c r="O130" s="8">
        <f>IF(H130="","",+VLOOKUP(H130,[1]FORMULAS!$B$6:$C$9,2,FALSE))</f>
        <v>10</v>
      </c>
      <c r="P130" s="7" t="str">
        <f>IF(O130="","",VLOOKUP(O130,[1]FORMULAS!$A$28:$B$31,2,FALSE))</f>
        <v>Leve (L)</v>
      </c>
      <c r="Q130" s="9">
        <f t="shared" si="1"/>
        <v>60</v>
      </c>
      <c r="R130" s="8" t="str">
        <f>IF(L130="","",VLOOKUP(L130*M130*O130,[1]FORMULAS!$H$25:$I$55,2,FALSE))</f>
        <v>III</v>
      </c>
      <c r="S130" s="10" t="str">
        <f>IF(L130="","",VLOOKUP(L130*M130*O130,[1]FORMULAS!$H$25:$J$55,3,FALSE))</f>
        <v>Aceptable</v>
      </c>
      <c r="T130" s="11"/>
      <c r="U130" s="11"/>
      <c r="V130" s="11"/>
      <c r="W130" s="11"/>
      <c r="X130" s="11"/>
      <c r="Y130" s="11"/>
      <c r="Z130" s="17"/>
    </row>
    <row r="131" spans="1:26" ht="315.75" customHeight="1" x14ac:dyDescent="0.2">
      <c r="A131" s="3" t="s">
        <v>26</v>
      </c>
      <c r="B131" s="3" t="s">
        <v>144</v>
      </c>
      <c r="C131" s="3" t="s">
        <v>180</v>
      </c>
      <c r="D131" s="4" t="s">
        <v>136</v>
      </c>
      <c r="E131" s="4" t="s">
        <v>137</v>
      </c>
      <c r="F131" s="4" t="s">
        <v>30</v>
      </c>
      <c r="G131" s="3" t="s">
        <v>44</v>
      </c>
      <c r="H131" s="5" t="s">
        <v>45</v>
      </c>
      <c r="I131" s="4" t="s">
        <v>46</v>
      </c>
      <c r="J131" s="4" t="s">
        <v>47</v>
      </c>
      <c r="K131" s="4" t="s">
        <v>48</v>
      </c>
      <c r="L131" s="6">
        <v>2</v>
      </c>
      <c r="M131" s="6">
        <v>3</v>
      </c>
      <c r="N131" s="7" t="str">
        <f>IF(L131="","",VLOOKUP(L131*M131,[1]FORMULAS!$B$12:$D$22,3,FALSE))</f>
        <v>Medio</v>
      </c>
      <c r="O131" s="8">
        <f>IF(H131="","",+VLOOKUP(H131,[1]FORMULAS!$B$6:$C$9,2,FALSE))</f>
        <v>60</v>
      </c>
      <c r="P131" s="7" t="str">
        <f>IF(O131="","",VLOOKUP(O131,[1]FORMULAS!$A$28:$B$31,2,FALSE))</f>
        <v>Muy Grave (MG)</v>
      </c>
      <c r="Q131" s="9">
        <f t="shared" si="1"/>
        <v>360</v>
      </c>
      <c r="R131" s="8" t="str">
        <f>IF(L131="","",VLOOKUP(L131*M131*O131,[1]FORMULAS!$H$25:$I$55,2,FALSE))</f>
        <v>II</v>
      </c>
      <c r="S131" s="10" t="str">
        <f>IF(L131="","",VLOOKUP(L131*M131*O131,[1]FORMULAS!$H$25:$J$55,3,FALSE))</f>
        <v>No Aceptable o Aceptable con Control Especifico</v>
      </c>
      <c r="T131" s="11"/>
      <c r="U131" s="11"/>
      <c r="V131" s="4"/>
      <c r="W131" s="4"/>
      <c r="X131" s="3"/>
      <c r="Y131" s="11"/>
      <c r="Z131" s="17"/>
    </row>
    <row r="132" spans="1:26" ht="315.75" customHeight="1" x14ac:dyDescent="0.2">
      <c r="A132" s="3" t="s">
        <v>26</v>
      </c>
      <c r="B132" s="3" t="s">
        <v>144</v>
      </c>
      <c r="C132" s="3" t="s">
        <v>180</v>
      </c>
      <c r="D132" s="4" t="s">
        <v>136</v>
      </c>
      <c r="E132" s="4" t="s">
        <v>137</v>
      </c>
      <c r="F132" s="4" t="s">
        <v>49</v>
      </c>
      <c r="G132" s="3" t="s">
        <v>50</v>
      </c>
      <c r="H132" s="5" t="s">
        <v>32</v>
      </c>
      <c r="I132" s="4" t="s">
        <v>51</v>
      </c>
      <c r="J132" s="4" t="s">
        <v>52</v>
      </c>
      <c r="K132" s="4" t="s">
        <v>53</v>
      </c>
      <c r="L132" s="6">
        <v>2</v>
      </c>
      <c r="M132" s="6">
        <v>3</v>
      </c>
      <c r="N132" s="7" t="str">
        <f>IF(L132="","",VLOOKUP(L132*M132,[1]FORMULAS!$B$12:$D$22,3,FALSE))</f>
        <v>Medio</v>
      </c>
      <c r="O132" s="8">
        <f>IF(H132="","",+VLOOKUP(H132,[1]FORMULAS!$B$6:$C$9,2,FALSE))</f>
        <v>25</v>
      </c>
      <c r="P132" s="7" t="str">
        <f>IF(O132="","",VLOOKUP(O132,[1]FORMULAS!$A$28:$B$31,2,FALSE))</f>
        <v>Grave (G)</v>
      </c>
      <c r="Q132" s="9">
        <f t="shared" si="1"/>
        <v>150</v>
      </c>
      <c r="R132" s="8" t="str">
        <f>IF(L132="","",VLOOKUP(L132*M132*O132,[1]FORMULAS!$H$25:$I$55,2,FALSE))</f>
        <v>II</v>
      </c>
      <c r="S132" s="10" t="str">
        <f>IF(L132="","",VLOOKUP(L132*M132*O132,[1]FORMULAS!$H$25:$J$55,3,FALSE))</f>
        <v>No Aceptable o Aceptable con Control Especifico</v>
      </c>
      <c r="T132" s="11"/>
      <c r="U132" s="11"/>
      <c r="V132" s="11"/>
      <c r="W132" s="11"/>
      <c r="X132" s="11"/>
      <c r="Y132" s="11"/>
      <c r="Z132" s="17"/>
    </row>
    <row r="133" spans="1:26" ht="315.75" customHeight="1" x14ac:dyDescent="0.2">
      <c r="A133" s="3" t="s">
        <v>26</v>
      </c>
      <c r="B133" s="3" t="s">
        <v>144</v>
      </c>
      <c r="C133" s="3" t="s">
        <v>180</v>
      </c>
      <c r="D133" s="4" t="s">
        <v>136</v>
      </c>
      <c r="E133" s="4" t="s">
        <v>137</v>
      </c>
      <c r="F133" s="4" t="s">
        <v>49</v>
      </c>
      <c r="G133" s="3" t="s">
        <v>54</v>
      </c>
      <c r="H133" s="5" t="s">
        <v>45</v>
      </c>
      <c r="I133" s="4" t="s">
        <v>55</v>
      </c>
      <c r="J133" s="4" t="s">
        <v>56</v>
      </c>
      <c r="K133" s="4" t="s">
        <v>57</v>
      </c>
      <c r="L133" s="6">
        <v>2</v>
      </c>
      <c r="M133" s="6">
        <v>3</v>
      </c>
      <c r="N133" s="7" t="str">
        <f>IF(L133="","",VLOOKUP(L133*M133,[1]FORMULAS!$B$12:$D$22,3,FALSE))</f>
        <v>Medio</v>
      </c>
      <c r="O133" s="8">
        <f>IF(H133="","",+VLOOKUP(H133,[1]FORMULAS!$B$6:$C$9,2,FALSE))</f>
        <v>60</v>
      </c>
      <c r="P133" s="7" t="str">
        <f>IF(O133="","",VLOOKUP(O133,[1]FORMULAS!$A$28:$B$31,2,FALSE))</f>
        <v>Muy Grave (MG)</v>
      </c>
      <c r="Q133" s="9">
        <f t="shared" si="1"/>
        <v>360</v>
      </c>
      <c r="R133" s="8" t="str">
        <f>IF(L133="","",VLOOKUP(L133*M133*O133,[1]FORMULAS!$H$25:$I$55,2,FALSE))</f>
        <v>II</v>
      </c>
      <c r="S133" s="10" t="str">
        <f>IF(L133="","",VLOOKUP(L133*M133*O133,[1]FORMULAS!$H$25:$J$55,3,FALSE))</f>
        <v>No Aceptable o Aceptable con Control Especifico</v>
      </c>
      <c r="T133" s="11"/>
      <c r="U133" s="11"/>
      <c r="V133" s="11"/>
      <c r="W133" s="11"/>
      <c r="X133" s="11"/>
      <c r="Y133" s="11"/>
      <c r="Z133" s="17"/>
    </row>
    <row r="134" spans="1:26" ht="315.75" customHeight="1" x14ac:dyDescent="0.2">
      <c r="A134" s="3" t="s">
        <v>26</v>
      </c>
      <c r="B134" s="3" t="s">
        <v>144</v>
      </c>
      <c r="C134" s="3" t="s">
        <v>180</v>
      </c>
      <c r="D134" s="4" t="s">
        <v>136</v>
      </c>
      <c r="E134" s="4" t="s">
        <v>137</v>
      </c>
      <c r="F134" s="4" t="s">
        <v>58</v>
      </c>
      <c r="G134" s="3" t="s">
        <v>59</v>
      </c>
      <c r="H134" s="5" t="s">
        <v>32</v>
      </c>
      <c r="I134" s="4" t="s">
        <v>60</v>
      </c>
      <c r="J134" s="4" t="s">
        <v>61</v>
      </c>
      <c r="K134" s="4" t="s">
        <v>62</v>
      </c>
      <c r="L134" s="6">
        <v>2</v>
      </c>
      <c r="M134" s="6">
        <v>2</v>
      </c>
      <c r="N134" s="7" t="str">
        <f>IF(L134="","",VLOOKUP(L134*M134,[1]FORMULAS!$B$12:$D$22,3,FALSE))</f>
        <v>Bajo</v>
      </c>
      <c r="O134" s="8">
        <f>IF(H134="","",+VLOOKUP(H134,[1]FORMULAS!$B$6:$C$9,2,FALSE))</f>
        <v>25</v>
      </c>
      <c r="P134" s="7" t="str">
        <f>IF(O134="","",VLOOKUP(O134,[1]FORMULAS!$A$28:$B$31,2,FALSE))</f>
        <v>Grave (G)</v>
      </c>
      <c r="Q134" s="9">
        <f t="shared" si="1"/>
        <v>100</v>
      </c>
      <c r="R134" s="8" t="str">
        <f>IF(L134="","",VLOOKUP(L134*M134*O134,[1]FORMULAS!$H$25:$I$55,2,FALSE))</f>
        <v>III</v>
      </c>
      <c r="S134" s="10" t="str">
        <f>IF(L134="","",VLOOKUP(L134*M134*O134,[1]FORMULAS!$H$25:$J$55,3,FALSE))</f>
        <v>Aceptable</v>
      </c>
      <c r="T134" s="11"/>
      <c r="U134" s="11"/>
      <c r="V134" s="4"/>
      <c r="W134" s="4"/>
      <c r="X134" s="4"/>
      <c r="Y134" s="11"/>
      <c r="Z134" s="17"/>
    </row>
    <row r="135" spans="1:26" ht="315.75" customHeight="1" x14ac:dyDescent="0.2">
      <c r="A135" s="3" t="s">
        <v>26</v>
      </c>
      <c r="B135" s="3" t="s">
        <v>144</v>
      </c>
      <c r="C135" s="3" t="s">
        <v>180</v>
      </c>
      <c r="D135" s="4" t="s">
        <v>136</v>
      </c>
      <c r="E135" s="4" t="s">
        <v>137</v>
      </c>
      <c r="F135" s="4" t="s">
        <v>58</v>
      </c>
      <c r="G135" s="3" t="s">
        <v>63</v>
      </c>
      <c r="H135" s="5" t="s">
        <v>32</v>
      </c>
      <c r="I135" s="4" t="s">
        <v>64</v>
      </c>
      <c r="J135" s="4" t="s">
        <v>65</v>
      </c>
      <c r="K135" s="4" t="s">
        <v>66</v>
      </c>
      <c r="L135" s="6">
        <v>2</v>
      </c>
      <c r="M135" s="6">
        <v>2</v>
      </c>
      <c r="N135" s="7" t="str">
        <f>IF(L135="","",VLOOKUP(L135*M135,[1]FORMULAS!$B$12:$D$22,3,FALSE))</f>
        <v>Bajo</v>
      </c>
      <c r="O135" s="8">
        <f>IF(H135="","",+VLOOKUP(H135,[1]FORMULAS!$B$6:$C$9,2,FALSE))</f>
        <v>25</v>
      </c>
      <c r="P135" s="7" t="str">
        <f>IF(O135="","",VLOOKUP(O135,[1]FORMULAS!$A$28:$B$31,2,FALSE))</f>
        <v>Grave (G)</v>
      </c>
      <c r="Q135" s="9">
        <f t="shared" si="1"/>
        <v>100</v>
      </c>
      <c r="R135" s="8" t="str">
        <f>IF(L135="","",VLOOKUP(L135*M135*O135,[1]FORMULAS!$H$25:$I$55,2,FALSE))</f>
        <v>III</v>
      </c>
      <c r="S135" s="10" t="str">
        <f>IF(L135="","",VLOOKUP(L135*M135*O135,[1]FORMULAS!$H$25:$J$55,3,FALSE))</f>
        <v>Aceptable</v>
      </c>
      <c r="T135" s="11"/>
      <c r="U135" s="11"/>
      <c r="V135" s="11"/>
      <c r="W135" s="11"/>
      <c r="X135" s="11"/>
      <c r="Y135" s="11"/>
      <c r="Z135" s="17"/>
    </row>
    <row r="136" spans="1:26" ht="315.75" customHeight="1" x14ac:dyDescent="0.2">
      <c r="A136" s="3" t="s">
        <v>26</v>
      </c>
      <c r="B136" s="3" t="s">
        <v>144</v>
      </c>
      <c r="C136" s="3" t="s">
        <v>180</v>
      </c>
      <c r="D136" s="4" t="s">
        <v>136</v>
      </c>
      <c r="E136" s="4" t="s">
        <v>137</v>
      </c>
      <c r="F136" s="4" t="s">
        <v>67</v>
      </c>
      <c r="G136" s="3" t="s">
        <v>75</v>
      </c>
      <c r="H136" s="5" t="s">
        <v>45</v>
      </c>
      <c r="I136" s="4" t="s">
        <v>76</v>
      </c>
      <c r="J136" s="4" t="s">
        <v>77</v>
      </c>
      <c r="K136" s="4" t="s">
        <v>78</v>
      </c>
      <c r="L136" s="6">
        <v>6</v>
      </c>
      <c r="M136" s="6">
        <v>3</v>
      </c>
      <c r="N136" s="7" t="str">
        <f>IF(L136="","",VLOOKUP(L136*M136,[1]FORMULAS!$B$12:$D$22,3,FALSE))</f>
        <v>Alto</v>
      </c>
      <c r="O136" s="8">
        <f>IF(H136="","",+VLOOKUP(H136,[1]FORMULAS!$B$6:$C$9,2,FALSE))</f>
        <v>60</v>
      </c>
      <c r="P136" s="7" t="str">
        <f>IF(O136="","",VLOOKUP(O136,[1]FORMULAS!$A$28:$B$31,2,FALSE))</f>
        <v>Muy Grave (MG)</v>
      </c>
      <c r="Q136" s="9">
        <f t="shared" ref="Q136:Q199" si="2">IF(L136="",0,L136*M136*O136)</f>
        <v>1080</v>
      </c>
      <c r="R136" s="8" t="str">
        <f>IF(L136="","",VLOOKUP(L136*M136*O136,[1]FORMULAS!$H$25:$I$55,2,FALSE))</f>
        <v>I</v>
      </c>
      <c r="S136" s="10" t="str">
        <f>IF(L136="","",VLOOKUP(L136*M136*O136,[1]FORMULAS!$H$25:$J$55,3,FALSE))</f>
        <v>No Aceptable</v>
      </c>
      <c r="T136" s="11"/>
      <c r="U136" s="11"/>
      <c r="V136" s="11"/>
      <c r="W136" s="11"/>
      <c r="X136" s="4"/>
      <c r="Y136" s="11"/>
      <c r="Z136" s="17"/>
    </row>
    <row r="137" spans="1:26" ht="315.75" customHeight="1" x14ac:dyDescent="0.2">
      <c r="A137" s="3" t="s">
        <v>26</v>
      </c>
      <c r="B137" s="3" t="s">
        <v>144</v>
      </c>
      <c r="C137" s="3" t="s">
        <v>180</v>
      </c>
      <c r="D137" s="4" t="s">
        <v>136</v>
      </c>
      <c r="E137" s="4" t="s">
        <v>137</v>
      </c>
      <c r="F137" s="4" t="s">
        <v>67</v>
      </c>
      <c r="G137" s="3" t="s">
        <v>111</v>
      </c>
      <c r="H137" s="5" t="s">
        <v>45</v>
      </c>
      <c r="I137" s="4" t="s">
        <v>112</v>
      </c>
      <c r="J137" s="4" t="s">
        <v>113</v>
      </c>
      <c r="K137" s="4" t="s">
        <v>114</v>
      </c>
      <c r="L137" s="6">
        <v>2</v>
      </c>
      <c r="M137" s="6">
        <v>2</v>
      </c>
      <c r="N137" s="7" t="str">
        <f>IF(L137="","",VLOOKUP(L137*M137,[1]FORMULAS!$B$12:$D$22,3,FALSE))</f>
        <v>Bajo</v>
      </c>
      <c r="O137" s="8">
        <f>IF(H137="","",+VLOOKUP(H137,[1]FORMULAS!$B$6:$C$9,2,FALSE))</f>
        <v>60</v>
      </c>
      <c r="P137" s="7" t="str">
        <f>IF(O137="","",VLOOKUP(O137,[1]FORMULAS!$A$28:$B$31,2,FALSE))</f>
        <v>Muy Grave (MG)</v>
      </c>
      <c r="Q137" s="9">
        <f t="shared" si="2"/>
        <v>240</v>
      </c>
      <c r="R137" s="8" t="str">
        <f>IF(L137="","",VLOOKUP(L137*M137*O137,[1]FORMULAS!$H$25:$I$55,2,FALSE))</f>
        <v>II</v>
      </c>
      <c r="S137" s="10" t="str">
        <f>IF(L137="","",VLOOKUP(L137*M137*O137,[1]FORMULAS!$H$25:$J$55,3,FALSE))</f>
        <v>No Aceptable o Aceptable con Control Especifico</v>
      </c>
      <c r="T137" s="11"/>
      <c r="U137" s="11"/>
      <c r="V137" s="4"/>
      <c r="W137" s="4"/>
      <c r="X137" s="4"/>
      <c r="Y137" s="11"/>
      <c r="Z137" s="17"/>
    </row>
    <row r="138" spans="1:26" ht="315.75" customHeight="1" x14ac:dyDescent="0.2">
      <c r="A138" s="3" t="s">
        <v>26</v>
      </c>
      <c r="B138" s="3" t="s">
        <v>144</v>
      </c>
      <c r="C138" s="3" t="s">
        <v>180</v>
      </c>
      <c r="D138" s="4" t="s">
        <v>136</v>
      </c>
      <c r="E138" s="4" t="s">
        <v>137</v>
      </c>
      <c r="F138" s="4" t="s">
        <v>67</v>
      </c>
      <c r="G138" s="3" t="s">
        <v>91</v>
      </c>
      <c r="H138" s="5" t="s">
        <v>32</v>
      </c>
      <c r="I138" s="4" t="s">
        <v>92</v>
      </c>
      <c r="J138" s="4" t="s">
        <v>93</v>
      </c>
      <c r="K138" s="4" t="s">
        <v>94</v>
      </c>
      <c r="L138" s="6">
        <v>2</v>
      </c>
      <c r="M138" s="6">
        <v>3</v>
      </c>
      <c r="N138" s="7" t="str">
        <f>IF(L138="","",VLOOKUP(L138*M138,[1]FORMULAS!$B$12:$D$22,3,FALSE))</f>
        <v>Medio</v>
      </c>
      <c r="O138" s="8">
        <f>IF(H138="","",+VLOOKUP(H138,[1]FORMULAS!$B$6:$C$9,2,FALSE))</f>
        <v>25</v>
      </c>
      <c r="P138" s="7" t="str">
        <f>IF(O138="","",VLOOKUP(O138,[1]FORMULAS!$A$28:$B$31,2,FALSE))</f>
        <v>Grave (G)</v>
      </c>
      <c r="Q138" s="9">
        <f t="shared" si="2"/>
        <v>150</v>
      </c>
      <c r="R138" s="8" t="str">
        <f>IF(L138="","",VLOOKUP(L138*M138*O138,[1]FORMULAS!$H$25:$I$55,2,FALSE))</f>
        <v>II</v>
      </c>
      <c r="S138" s="10" t="str">
        <f>IF(L138="","",VLOOKUP(L138*M138*O138,[1]FORMULAS!$H$25:$J$55,3,FALSE))</f>
        <v>No Aceptable o Aceptable con Control Especifico</v>
      </c>
      <c r="T138" s="11"/>
      <c r="U138" s="11"/>
      <c r="V138" s="11"/>
      <c r="W138" s="11"/>
      <c r="X138" s="11"/>
      <c r="Y138" s="11"/>
      <c r="Z138" s="17"/>
    </row>
    <row r="139" spans="1:26" ht="315.75" customHeight="1" x14ac:dyDescent="0.2">
      <c r="A139" s="3" t="s">
        <v>26</v>
      </c>
      <c r="B139" s="3" t="s">
        <v>144</v>
      </c>
      <c r="C139" s="3" t="s">
        <v>180</v>
      </c>
      <c r="D139" s="4" t="s">
        <v>136</v>
      </c>
      <c r="E139" s="4" t="s">
        <v>137</v>
      </c>
      <c r="F139" s="4" t="s">
        <v>67</v>
      </c>
      <c r="G139" s="3" t="s">
        <v>79</v>
      </c>
      <c r="H139" s="5" t="s">
        <v>32</v>
      </c>
      <c r="I139" s="4" t="s">
        <v>146</v>
      </c>
      <c r="J139" s="4" t="s">
        <v>147</v>
      </c>
      <c r="K139" s="4" t="s">
        <v>148</v>
      </c>
      <c r="L139" s="6">
        <v>2</v>
      </c>
      <c r="M139" s="6">
        <v>2</v>
      </c>
      <c r="N139" s="7" t="str">
        <f>IF(L139="","",VLOOKUP(L139*M139,[1]FORMULAS!$B$12:$D$22,3,FALSE))</f>
        <v>Bajo</v>
      </c>
      <c r="O139" s="8">
        <f>IF(H139="","",+VLOOKUP(H139,[1]FORMULAS!$B$6:$C$9,2,FALSE))</f>
        <v>25</v>
      </c>
      <c r="P139" s="7" t="str">
        <f>IF(O139="","",VLOOKUP(O139,[1]FORMULAS!$A$28:$B$31,2,FALSE))</f>
        <v>Grave (G)</v>
      </c>
      <c r="Q139" s="9">
        <f t="shared" si="2"/>
        <v>100</v>
      </c>
      <c r="R139" s="8" t="str">
        <f>IF(L139="","",VLOOKUP(L139*M139*O139,[1]FORMULAS!$H$25:$I$55,2,FALSE))</f>
        <v>III</v>
      </c>
      <c r="S139" s="10" t="str">
        <f>IF(L139="","",VLOOKUP(L139*M139*O139,[1]FORMULAS!$H$25:$J$55,3,FALSE))</f>
        <v>Aceptable</v>
      </c>
      <c r="T139" s="11"/>
      <c r="U139" s="11"/>
      <c r="V139" s="11"/>
      <c r="W139" s="11"/>
      <c r="X139" s="11"/>
      <c r="Y139" s="11"/>
      <c r="Z139" s="17"/>
    </row>
    <row r="140" spans="1:26" ht="315.75" customHeight="1" x14ac:dyDescent="0.2">
      <c r="A140" s="3" t="s">
        <v>26</v>
      </c>
      <c r="B140" s="3" t="s">
        <v>144</v>
      </c>
      <c r="C140" s="3" t="s">
        <v>180</v>
      </c>
      <c r="D140" s="4" t="s">
        <v>136</v>
      </c>
      <c r="E140" s="4" t="s">
        <v>137</v>
      </c>
      <c r="F140" s="4" t="s">
        <v>115</v>
      </c>
      <c r="G140" s="3" t="s">
        <v>120</v>
      </c>
      <c r="H140" s="5" t="s">
        <v>45</v>
      </c>
      <c r="I140" s="4" t="s">
        <v>121</v>
      </c>
      <c r="J140" s="4" t="s">
        <v>122</v>
      </c>
      <c r="K140" s="4" t="s">
        <v>123</v>
      </c>
      <c r="L140" s="6">
        <v>2</v>
      </c>
      <c r="M140" s="6">
        <v>3</v>
      </c>
      <c r="N140" s="7" t="str">
        <f>IF(L140="","",VLOOKUP(L140*M140,[1]FORMULAS!$B$12:$D$22,3,FALSE))</f>
        <v>Medio</v>
      </c>
      <c r="O140" s="8">
        <f>IF(H140="","",+VLOOKUP(H140,[1]FORMULAS!$B$6:$C$9,2,FALSE))</f>
        <v>60</v>
      </c>
      <c r="P140" s="7" t="str">
        <f>IF(O140="","",VLOOKUP(O140,[1]FORMULAS!$A$28:$B$31,2,FALSE))</f>
        <v>Muy Grave (MG)</v>
      </c>
      <c r="Q140" s="9">
        <f t="shared" si="2"/>
        <v>360</v>
      </c>
      <c r="R140" s="8" t="str">
        <f>IF(L140="","",VLOOKUP(L140*M140*O140,[1]FORMULAS!$H$25:$I$55,2,FALSE))</f>
        <v>II</v>
      </c>
      <c r="S140" s="10" t="str">
        <f>IF(L140="","",VLOOKUP(L140*M140*O140,[1]FORMULAS!$H$25:$J$55,3,FALSE))</f>
        <v>No Aceptable o Aceptable con Control Especifico</v>
      </c>
      <c r="T140" s="11"/>
      <c r="U140" s="11"/>
      <c r="V140" s="11"/>
      <c r="W140" s="11"/>
      <c r="X140" s="11"/>
      <c r="Y140" s="11"/>
      <c r="Z140" s="17"/>
    </row>
    <row r="141" spans="1:26" ht="315.75" customHeight="1" x14ac:dyDescent="0.2">
      <c r="A141" s="3" t="s">
        <v>26</v>
      </c>
      <c r="B141" s="3" t="s">
        <v>144</v>
      </c>
      <c r="C141" s="3" t="s">
        <v>181</v>
      </c>
      <c r="D141" s="4" t="s">
        <v>136</v>
      </c>
      <c r="E141" s="4" t="s">
        <v>137</v>
      </c>
      <c r="F141" s="4" t="s">
        <v>30</v>
      </c>
      <c r="G141" s="3" t="s">
        <v>31</v>
      </c>
      <c r="H141" s="5" t="s">
        <v>32</v>
      </c>
      <c r="I141" s="4" t="s">
        <v>33</v>
      </c>
      <c r="J141" s="4" t="s">
        <v>34</v>
      </c>
      <c r="K141" s="4" t="s">
        <v>35</v>
      </c>
      <c r="L141" s="6">
        <v>6</v>
      </c>
      <c r="M141" s="6">
        <v>3</v>
      </c>
      <c r="N141" s="7" t="str">
        <f>IF(L141="","",VLOOKUP(L141*M141,[1]FORMULAS!$B$12:$D$22,3,FALSE))</f>
        <v>Alto</v>
      </c>
      <c r="O141" s="8">
        <f>IF(H141="","",+VLOOKUP(H141,[1]FORMULAS!$B$6:$C$9,2,FALSE))</f>
        <v>25</v>
      </c>
      <c r="P141" s="7" t="str">
        <f>IF(O141="","",VLOOKUP(O141,[1]FORMULAS!$A$28:$B$31,2,FALSE))</f>
        <v>Grave (G)</v>
      </c>
      <c r="Q141" s="9">
        <f t="shared" si="2"/>
        <v>450</v>
      </c>
      <c r="R141" s="8" t="str">
        <f>IF(L141="","",VLOOKUP(L141*M141*O141,[1]FORMULAS!$H$25:$I$55,2,FALSE))</f>
        <v>II</v>
      </c>
      <c r="S141" s="10" t="str">
        <f>IF(L141="","",VLOOKUP(L141*M141*O141,[1]FORMULAS!$H$25:$J$55,3,FALSE))</f>
        <v>No Aceptable o Aceptable con Control Especifico</v>
      </c>
      <c r="T141" s="11"/>
      <c r="U141" s="11"/>
      <c r="V141" s="4"/>
      <c r="W141" s="4"/>
      <c r="X141" s="4"/>
      <c r="Y141" s="11"/>
      <c r="Z141" s="17"/>
    </row>
    <row r="142" spans="1:26" ht="315.75" customHeight="1" x14ac:dyDescent="0.2">
      <c r="A142" s="3" t="s">
        <v>26</v>
      </c>
      <c r="B142" s="3" t="s">
        <v>144</v>
      </c>
      <c r="C142" s="3" t="s">
        <v>181</v>
      </c>
      <c r="D142" s="4" t="s">
        <v>136</v>
      </c>
      <c r="E142" s="4" t="s">
        <v>137</v>
      </c>
      <c r="F142" s="4" t="s">
        <v>30</v>
      </c>
      <c r="G142" s="3" t="s">
        <v>36</v>
      </c>
      <c r="H142" s="5" t="s">
        <v>37</v>
      </c>
      <c r="I142" s="4" t="s">
        <v>38</v>
      </c>
      <c r="J142" s="4" t="s">
        <v>39</v>
      </c>
      <c r="K142" s="4" t="s">
        <v>40</v>
      </c>
      <c r="L142" s="6">
        <v>6</v>
      </c>
      <c r="M142" s="6">
        <v>3</v>
      </c>
      <c r="N142" s="7" t="str">
        <f>IF(L142="","",VLOOKUP(L142*M142,[1]FORMULAS!$B$12:$D$22,3,FALSE))</f>
        <v>Alto</v>
      </c>
      <c r="O142" s="8">
        <f>IF(H142="","",+VLOOKUP(H142,[1]FORMULAS!$B$6:$C$9,2,FALSE))</f>
        <v>10</v>
      </c>
      <c r="P142" s="7" t="str">
        <f>IF(O142="","",VLOOKUP(O142,[1]FORMULAS!$A$28:$B$31,2,FALSE))</f>
        <v>Leve (L)</v>
      </c>
      <c r="Q142" s="9">
        <f t="shared" si="2"/>
        <v>180</v>
      </c>
      <c r="R142" s="8" t="str">
        <f>IF(L142="","",VLOOKUP(L142*M142*O142,[1]FORMULAS!$H$25:$I$55,2,FALSE))</f>
        <v>II</v>
      </c>
      <c r="S142" s="10" t="str">
        <f>IF(L142="","",VLOOKUP(L142*M142*O142,[1]FORMULAS!$H$25:$J$55,3,FALSE))</f>
        <v>No Aceptable o Aceptable con Control Especifico</v>
      </c>
      <c r="T142" s="11"/>
      <c r="U142" s="11"/>
      <c r="V142" s="11"/>
      <c r="W142" s="11"/>
      <c r="X142" s="11"/>
      <c r="Y142" s="11"/>
      <c r="Z142" s="17"/>
    </row>
    <row r="143" spans="1:26" ht="315.75" customHeight="1" x14ac:dyDescent="0.2">
      <c r="A143" s="3" t="s">
        <v>26</v>
      </c>
      <c r="B143" s="3" t="s">
        <v>144</v>
      </c>
      <c r="C143" s="3" t="s">
        <v>181</v>
      </c>
      <c r="D143" s="4" t="s">
        <v>136</v>
      </c>
      <c r="E143" s="4" t="s">
        <v>137</v>
      </c>
      <c r="F143" s="4" t="s">
        <v>30</v>
      </c>
      <c r="G143" s="3" t="s">
        <v>41</v>
      </c>
      <c r="H143" s="5" t="s">
        <v>37</v>
      </c>
      <c r="I143" s="4" t="s">
        <v>150</v>
      </c>
      <c r="J143" s="4" t="s">
        <v>109</v>
      </c>
      <c r="K143" s="4" t="s">
        <v>110</v>
      </c>
      <c r="L143" s="6">
        <v>2</v>
      </c>
      <c r="M143" s="6">
        <v>3</v>
      </c>
      <c r="N143" s="7" t="str">
        <f>IF(L143="","",VLOOKUP(L143*M143,[1]FORMULAS!$B$12:$D$22,3,FALSE))</f>
        <v>Medio</v>
      </c>
      <c r="O143" s="8">
        <f>IF(H143="","",+VLOOKUP(H143,[1]FORMULAS!$B$6:$C$9,2,FALSE))</f>
        <v>10</v>
      </c>
      <c r="P143" s="7" t="str">
        <f>IF(O143="","",VLOOKUP(O143,[1]FORMULAS!$A$28:$B$31,2,FALSE))</f>
        <v>Leve (L)</v>
      </c>
      <c r="Q143" s="9">
        <f t="shared" si="2"/>
        <v>60</v>
      </c>
      <c r="R143" s="8" t="str">
        <f>IF(L143="","",VLOOKUP(L143*M143*O143,[1]FORMULAS!$H$25:$I$55,2,FALSE))</f>
        <v>III</v>
      </c>
      <c r="S143" s="10" t="str">
        <f>IF(L143="","",VLOOKUP(L143*M143*O143,[1]FORMULAS!$H$25:$J$55,3,FALSE))</f>
        <v>Aceptable</v>
      </c>
      <c r="T143" s="11"/>
      <c r="U143" s="11"/>
      <c r="V143" s="11"/>
      <c r="W143" s="11"/>
      <c r="X143" s="11"/>
      <c r="Y143" s="11"/>
      <c r="Z143" s="17"/>
    </row>
    <row r="144" spans="1:26" ht="315.75" customHeight="1" x14ac:dyDescent="0.2">
      <c r="A144" s="3" t="s">
        <v>26</v>
      </c>
      <c r="B144" s="3" t="s">
        <v>144</v>
      </c>
      <c r="C144" s="3" t="s">
        <v>181</v>
      </c>
      <c r="D144" s="4" t="s">
        <v>136</v>
      </c>
      <c r="E144" s="4" t="s">
        <v>137</v>
      </c>
      <c r="F144" s="4" t="s">
        <v>30</v>
      </c>
      <c r="G144" s="3" t="s">
        <v>126</v>
      </c>
      <c r="H144" s="5" t="s">
        <v>45</v>
      </c>
      <c r="I144" s="4" t="s">
        <v>127</v>
      </c>
      <c r="J144" s="4" t="s">
        <v>128</v>
      </c>
      <c r="K144" s="4" t="s">
        <v>129</v>
      </c>
      <c r="L144" s="6">
        <v>6</v>
      </c>
      <c r="M144" s="6">
        <v>2</v>
      </c>
      <c r="N144" s="7" t="str">
        <f>IF(L144="","",VLOOKUP(L144*M144,[1]FORMULAS!$B$12:$D$22,3,FALSE))</f>
        <v>Alto</v>
      </c>
      <c r="O144" s="8">
        <f>IF(H144="","",+VLOOKUP(H144,[1]FORMULAS!$B$6:$C$9,2,FALSE))</f>
        <v>60</v>
      </c>
      <c r="P144" s="7" t="str">
        <f>IF(O144="","",VLOOKUP(O144,[1]FORMULAS!$A$28:$B$31,2,FALSE))</f>
        <v>Muy Grave (MG)</v>
      </c>
      <c r="Q144" s="9">
        <f t="shared" si="2"/>
        <v>720</v>
      </c>
      <c r="R144" s="8" t="str">
        <f>IF(L144="","",VLOOKUP(L144*M144*O144,[1]FORMULAS!$H$25:$I$55,2,FALSE))</f>
        <v>I</v>
      </c>
      <c r="S144" s="10" t="str">
        <f>IF(L144="","",VLOOKUP(L144*M144*O144,[1]FORMULAS!$H$25:$J$55,3,FALSE))</f>
        <v>No Aceptable</v>
      </c>
      <c r="T144" s="11"/>
      <c r="U144" s="11"/>
      <c r="V144" s="4"/>
      <c r="W144" s="4"/>
      <c r="X144" s="4"/>
      <c r="Y144" s="11"/>
      <c r="Z144" s="17"/>
    </row>
    <row r="145" spans="1:26" ht="315.75" customHeight="1" x14ac:dyDescent="0.2">
      <c r="A145" s="3" t="s">
        <v>26</v>
      </c>
      <c r="B145" s="3" t="s">
        <v>144</v>
      </c>
      <c r="C145" s="3" t="s">
        <v>181</v>
      </c>
      <c r="D145" s="4" t="s">
        <v>136</v>
      </c>
      <c r="E145" s="4" t="s">
        <v>137</v>
      </c>
      <c r="F145" s="4" t="s">
        <v>30</v>
      </c>
      <c r="G145" s="3" t="s">
        <v>44</v>
      </c>
      <c r="H145" s="5" t="s">
        <v>45</v>
      </c>
      <c r="I145" s="4" t="s">
        <v>46</v>
      </c>
      <c r="J145" s="4" t="s">
        <v>47</v>
      </c>
      <c r="K145" s="4" t="s">
        <v>48</v>
      </c>
      <c r="L145" s="6">
        <v>2</v>
      </c>
      <c r="M145" s="6">
        <v>3</v>
      </c>
      <c r="N145" s="7" t="str">
        <f>IF(L145="","",VLOOKUP(L145*M145,[1]FORMULAS!$B$12:$D$22,3,FALSE))</f>
        <v>Medio</v>
      </c>
      <c r="O145" s="8">
        <f>IF(H145="","",+VLOOKUP(H145,[1]FORMULAS!$B$6:$C$9,2,FALSE))</f>
        <v>60</v>
      </c>
      <c r="P145" s="7" t="str">
        <f>IF(O145="","",VLOOKUP(O145,[1]FORMULAS!$A$28:$B$31,2,FALSE))</f>
        <v>Muy Grave (MG)</v>
      </c>
      <c r="Q145" s="9">
        <f t="shared" si="2"/>
        <v>360</v>
      </c>
      <c r="R145" s="8" t="str">
        <f>IF(L145="","",VLOOKUP(L145*M145*O145,[1]FORMULAS!$H$25:$I$55,2,FALSE))</f>
        <v>II</v>
      </c>
      <c r="S145" s="10" t="str">
        <f>IF(L145="","",VLOOKUP(L145*M145*O145,[1]FORMULAS!$H$25:$J$55,3,FALSE))</f>
        <v>No Aceptable o Aceptable con Control Especifico</v>
      </c>
      <c r="T145" s="11"/>
      <c r="U145" s="11"/>
      <c r="V145" s="4"/>
      <c r="W145" s="4"/>
      <c r="X145" s="3"/>
      <c r="Y145" s="11"/>
      <c r="Z145" s="17"/>
    </row>
    <row r="146" spans="1:26" ht="315.75" customHeight="1" x14ac:dyDescent="0.2">
      <c r="A146" s="3" t="s">
        <v>26</v>
      </c>
      <c r="B146" s="3" t="s">
        <v>144</v>
      </c>
      <c r="C146" s="3" t="s">
        <v>181</v>
      </c>
      <c r="D146" s="4" t="s">
        <v>136</v>
      </c>
      <c r="E146" s="4" t="s">
        <v>137</v>
      </c>
      <c r="F146" s="4" t="s">
        <v>49</v>
      </c>
      <c r="G146" s="3" t="s">
        <v>50</v>
      </c>
      <c r="H146" s="5" t="s">
        <v>32</v>
      </c>
      <c r="I146" s="4" t="s">
        <v>51</v>
      </c>
      <c r="J146" s="4" t="s">
        <v>52</v>
      </c>
      <c r="K146" s="4" t="s">
        <v>53</v>
      </c>
      <c r="L146" s="6">
        <v>2</v>
      </c>
      <c r="M146" s="6">
        <v>3</v>
      </c>
      <c r="N146" s="7" t="str">
        <f>IF(L146="","",VLOOKUP(L146*M146,[1]FORMULAS!$B$12:$D$22,3,FALSE))</f>
        <v>Medio</v>
      </c>
      <c r="O146" s="8">
        <f>IF(H146="","",+VLOOKUP(H146,[1]FORMULAS!$B$6:$C$9,2,FALSE))</f>
        <v>25</v>
      </c>
      <c r="P146" s="7" t="str">
        <f>IF(O146="","",VLOOKUP(O146,[1]FORMULAS!$A$28:$B$31,2,FALSE))</f>
        <v>Grave (G)</v>
      </c>
      <c r="Q146" s="9">
        <f t="shared" si="2"/>
        <v>150</v>
      </c>
      <c r="R146" s="8" t="str">
        <f>IF(L146="","",VLOOKUP(L146*M146*O146,[1]FORMULAS!$H$25:$I$55,2,FALSE))</f>
        <v>II</v>
      </c>
      <c r="S146" s="10" t="str">
        <f>IF(L146="","",VLOOKUP(L146*M146*O146,[1]FORMULAS!$H$25:$J$55,3,FALSE))</f>
        <v>No Aceptable o Aceptable con Control Especifico</v>
      </c>
      <c r="T146" s="11"/>
      <c r="U146" s="11"/>
      <c r="V146" s="11"/>
      <c r="W146" s="11"/>
      <c r="X146" s="11"/>
      <c r="Y146" s="11"/>
      <c r="Z146" s="17"/>
    </row>
    <row r="147" spans="1:26" ht="315.75" customHeight="1" x14ac:dyDescent="0.2">
      <c r="A147" s="3" t="s">
        <v>26</v>
      </c>
      <c r="B147" s="3" t="s">
        <v>144</v>
      </c>
      <c r="C147" s="3" t="s">
        <v>181</v>
      </c>
      <c r="D147" s="4" t="s">
        <v>136</v>
      </c>
      <c r="E147" s="4" t="s">
        <v>137</v>
      </c>
      <c r="F147" s="4" t="s">
        <v>49</v>
      </c>
      <c r="G147" s="3" t="s">
        <v>54</v>
      </c>
      <c r="H147" s="5" t="s">
        <v>45</v>
      </c>
      <c r="I147" s="4" t="s">
        <v>55</v>
      </c>
      <c r="J147" s="4" t="s">
        <v>56</v>
      </c>
      <c r="K147" s="4" t="s">
        <v>57</v>
      </c>
      <c r="L147" s="6">
        <v>2</v>
      </c>
      <c r="M147" s="6">
        <v>2</v>
      </c>
      <c r="N147" s="7" t="str">
        <f>IF(L147="","",VLOOKUP(L147*M147,[1]FORMULAS!$B$12:$D$22,3,FALSE))</f>
        <v>Bajo</v>
      </c>
      <c r="O147" s="8">
        <f>IF(H147="","",+VLOOKUP(H147,[1]FORMULAS!$B$6:$C$9,2,FALSE))</f>
        <v>60</v>
      </c>
      <c r="P147" s="7" t="str">
        <f>IF(O147="","",VLOOKUP(O147,[1]FORMULAS!$A$28:$B$31,2,FALSE))</f>
        <v>Muy Grave (MG)</v>
      </c>
      <c r="Q147" s="9">
        <f t="shared" si="2"/>
        <v>240</v>
      </c>
      <c r="R147" s="8" t="str">
        <f>IF(L147="","",VLOOKUP(L147*M147*O147,[1]FORMULAS!$H$25:$I$55,2,FALSE))</f>
        <v>II</v>
      </c>
      <c r="S147" s="10" t="str">
        <f>IF(L147="","",VLOOKUP(L147*M147*O147,[1]FORMULAS!$H$25:$J$55,3,FALSE))</f>
        <v>No Aceptable o Aceptable con Control Especifico</v>
      </c>
      <c r="T147" s="11"/>
      <c r="U147" s="11"/>
      <c r="V147" s="4"/>
      <c r="W147" s="4"/>
      <c r="X147" s="4"/>
      <c r="Y147" s="11"/>
      <c r="Z147" s="17"/>
    </row>
    <row r="148" spans="1:26" ht="315.75" customHeight="1" x14ac:dyDescent="0.2">
      <c r="A148" s="3" t="s">
        <v>26</v>
      </c>
      <c r="B148" s="3" t="s">
        <v>144</v>
      </c>
      <c r="C148" s="3" t="s">
        <v>181</v>
      </c>
      <c r="D148" s="4" t="s">
        <v>136</v>
      </c>
      <c r="E148" s="4" t="s">
        <v>137</v>
      </c>
      <c r="F148" s="4" t="s">
        <v>58</v>
      </c>
      <c r="G148" s="3" t="s">
        <v>59</v>
      </c>
      <c r="H148" s="5" t="s">
        <v>32</v>
      </c>
      <c r="I148" s="4" t="s">
        <v>60</v>
      </c>
      <c r="J148" s="4" t="s">
        <v>61</v>
      </c>
      <c r="K148" s="4" t="s">
        <v>62</v>
      </c>
      <c r="L148" s="6">
        <v>2</v>
      </c>
      <c r="M148" s="6">
        <v>2</v>
      </c>
      <c r="N148" s="7" t="str">
        <f>IF(L148="","",VLOOKUP(L148*M148,[1]FORMULAS!$B$12:$D$22,3,FALSE))</f>
        <v>Bajo</v>
      </c>
      <c r="O148" s="8">
        <f>IF(H148="","",+VLOOKUP(H148,[1]FORMULAS!$B$6:$C$9,2,FALSE))</f>
        <v>25</v>
      </c>
      <c r="P148" s="7" t="str">
        <f>IF(O148="","",VLOOKUP(O148,[1]FORMULAS!$A$28:$B$31,2,FALSE))</f>
        <v>Grave (G)</v>
      </c>
      <c r="Q148" s="9">
        <f t="shared" si="2"/>
        <v>100</v>
      </c>
      <c r="R148" s="8" t="str">
        <f>IF(L148="","",VLOOKUP(L148*M148*O148,[1]FORMULAS!$H$25:$I$55,2,FALSE))</f>
        <v>III</v>
      </c>
      <c r="S148" s="10" t="str">
        <f>IF(L148="","",VLOOKUP(L148*M148*O148,[1]FORMULAS!$H$25:$J$55,3,FALSE))</f>
        <v>Aceptable</v>
      </c>
      <c r="T148" s="11"/>
      <c r="U148" s="11"/>
      <c r="V148" s="11"/>
      <c r="W148" s="11"/>
      <c r="X148" s="11"/>
      <c r="Y148" s="11"/>
      <c r="Z148" s="17"/>
    </row>
    <row r="149" spans="1:26" ht="315.75" customHeight="1" x14ac:dyDescent="0.2">
      <c r="A149" s="3" t="s">
        <v>26</v>
      </c>
      <c r="B149" s="3" t="s">
        <v>144</v>
      </c>
      <c r="C149" s="3" t="s">
        <v>181</v>
      </c>
      <c r="D149" s="4" t="s">
        <v>136</v>
      </c>
      <c r="E149" s="4" t="s">
        <v>137</v>
      </c>
      <c r="F149" s="4" t="s">
        <v>58</v>
      </c>
      <c r="G149" s="3" t="s">
        <v>63</v>
      </c>
      <c r="H149" s="5" t="s">
        <v>32</v>
      </c>
      <c r="I149" s="4" t="s">
        <v>64</v>
      </c>
      <c r="J149" s="4" t="s">
        <v>65</v>
      </c>
      <c r="K149" s="4" t="s">
        <v>66</v>
      </c>
      <c r="L149" s="6">
        <v>2</v>
      </c>
      <c r="M149" s="6">
        <v>2</v>
      </c>
      <c r="N149" s="7" t="str">
        <f>IF(L149="","",VLOOKUP(L149*M149,[1]FORMULAS!$B$12:$D$22,3,FALSE))</f>
        <v>Bajo</v>
      </c>
      <c r="O149" s="8">
        <f>IF(H149="","",+VLOOKUP(H149,[1]FORMULAS!$B$6:$C$9,2,FALSE))</f>
        <v>25</v>
      </c>
      <c r="P149" s="7" t="str">
        <f>IF(O149="","",VLOOKUP(O149,[1]FORMULAS!$A$28:$B$31,2,FALSE))</f>
        <v>Grave (G)</v>
      </c>
      <c r="Q149" s="9">
        <f t="shared" si="2"/>
        <v>100</v>
      </c>
      <c r="R149" s="8" t="str">
        <f>IF(L149="","",VLOOKUP(L149*M149*O149,[1]FORMULAS!$H$25:$I$55,2,FALSE))</f>
        <v>III</v>
      </c>
      <c r="S149" s="10" t="str">
        <f>IF(L149="","",VLOOKUP(L149*M149*O149,[1]FORMULAS!$H$25:$J$55,3,FALSE))</f>
        <v>Aceptable</v>
      </c>
      <c r="T149" s="11"/>
      <c r="U149" s="11"/>
      <c r="V149" s="11"/>
      <c r="W149" s="11"/>
      <c r="X149" s="11"/>
      <c r="Y149" s="11"/>
      <c r="Z149" s="17"/>
    </row>
    <row r="150" spans="1:26" ht="315.75" customHeight="1" x14ac:dyDescent="0.2">
      <c r="A150" s="3" t="s">
        <v>26</v>
      </c>
      <c r="B150" s="3" t="s">
        <v>144</v>
      </c>
      <c r="C150" s="3" t="s">
        <v>181</v>
      </c>
      <c r="D150" s="4" t="s">
        <v>136</v>
      </c>
      <c r="E150" s="4" t="s">
        <v>137</v>
      </c>
      <c r="F150" s="4" t="s">
        <v>67</v>
      </c>
      <c r="G150" s="3" t="s">
        <v>75</v>
      </c>
      <c r="H150" s="5" t="s">
        <v>45</v>
      </c>
      <c r="I150" s="4" t="s">
        <v>76</v>
      </c>
      <c r="J150" s="4" t="s">
        <v>77</v>
      </c>
      <c r="K150" s="4" t="s">
        <v>78</v>
      </c>
      <c r="L150" s="6">
        <v>6</v>
      </c>
      <c r="M150" s="6">
        <v>3</v>
      </c>
      <c r="N150" s="7" t="str">
        <f>IF(L150="","",VLOOKUP(L150*M150,[1]FORMULAS!$B$12:$D$22,3,FALSE))</f>
        <v>Alto</v>
      </c>
      <c r="O150" s="8">
        <f>IF(H150="","",+VLOOKUP(H150,[1]FORMULAS!$B$6:$C$9,2,FALSE))</f>
        <v>60</v>
      </c>
      <c r="P150" s="7" t="str">
        <f>IF(O150="","",VLOOKUP(O150,[1]FORMULAS!$A$28:$B$31,2,FALSE))</f>
        <v>Muy Grave (MG)</v>
      </c>
      <c r="Q150" s="9">
        <f t="shared" si="2"/>
        <v>1080</v>
      </c>
      <c r="R150" s="8" t="str">
        <f>IF(L150="","",VLOOKUP(L150*M150*O150,[1]FORMULAS!$H$25:$I$55,2,FALSE))</f>
        <v>I</v>
      </c>
      <c r="S150" s="10" t="str">
        <f>IF(L150="","",VLOOKUP(L150*M150*O150,[1]FORMULAS!$H$25:$J$55,3,FALSE))</f>
        <v>No Aceptable</v>
      </c>
      <c r="T150" s="11"/>
      <c r="U150" s="11"/>
      <c r="V150" s="4"/>
      <c r="W150" s="4"/>
      <c r="X150" s="4"/>
      <c r="Y150" s="11"/>
      <c r="Z150" s="17"/>
    </row>
    <row r="151" spans="1:26" ht="315.75" customHeight="1" x14ac:dyDescent="0.2">
      <c r="A151" s="3" t="s">
        <v>26</v>
      </c>
      <c r="B151" s="3" t="s">
        <v>144</v>
      </c>
      <c r="C151" s="3" t="s">
        <v>181</v>
      </c>
      <c r="D151" s="4" t="s">
        <v>136</v>
      </c>
      <c r="E151" s="4" t="s">
        <v>137</v>
      </c>
      <c r="F151" s="4" t="s">
        <v>67</v>
      </c>
      <c r="G151" s="3" t="s">
        <v>111</v>
      </c>
      <c r="H151" s="5" t="s">
        <v>45</v>
      </c>
      <c r="I151" s="4" t="s">
        <v>112</v>
      </c>
      <c r="J151" s="4" t="s">
        <v>113</v>
      </c>
      <c r="K151" s="4" t="s">
        <v>114</v>
      </c>
      <c r="L151" s="6">
        <v>2</v>
      </c>
      <c r="M151" s="6">
        <v>2</v>
      </c>
      <c r="N151" s="7" t="str">
        <f>IF(L151="","",VLOOKUP(L151*M151,[1]FORMULAS!$B$12:$D$22,3,FALSE))</f>
        <v>Bajo</v>
      </c>
      <c r="O151" s="8">
        <f>IF(H151="","",+VLOOKUP(H151,[1]FORMULAS!$B$6:$C$9,2,FALSE))</f>
        <v>60</v>
      </c>
      <c r="P151" s="7" t="str">
        <f>IF(O151="","",VLOOKUP(O151,[1]FORMULAS!$A$28:$B$31,2,FALSE))</f>
        <v>Muy Grave (MG)</v>
      </c>
      <c r="Q151" s="9">
        <f t="shared" si="2"/>
        <v>240</v>
      </c>
      <c r="R151" s="8" t="str">
        <f>IF(L151="","",VLOOKUP(L151*M151*O151,[1]FORMULAS!$H$25:$I$55,2,FALSE))</f>
        <v>II</v>
      </c>
      <c r="S151" s="10" t="str">
        <f>IF(L151="","",VLOOKUP(L151*M151*O151,[1]FORMULAS!$H$25:$J$55,3,FALSE))</f>
        <v>No Aceptable o Aceptable con Control Especifico</v>
      </c>
      <c r="T151" s="11"/>
      <c r="U151" s="11"/>
      <c r="V151" s="11"/>
      <c r="W151" s="11"/>
      <c r="X151" s="11"/>
      <c r="Y151" s="11"/>
      <c r="Z151" s="17"/>
    </row>
    <row r="152" spans="1:26" ht="315.75" customHeight="1" x14ac:dyDescent="0.2">
      <c r="A152" s="3" t="s">
        <v>26</v>
      </c>
      <c r="B152" s="3" t="s">
        <v>144</v>
      </c>
      <c r="C152" s="3" t="s">
        <v>181</v>
      </c>
      <c r="D152" s="4" t="s">
        <v>136</v>
      </c>
      <c r="E152" s="4" t="s">
        <v>137</v>
      </c>
      <c r="F152" s="4" t="s">
        <v>67</v>
      </c>
      <c r="G152" s="3" t="s">
        <v>91</v>
      </c>
      <c r="H152" s="5" t="s">
        <v>32</v>
      </c>
      <c r="I152" s="4" t="s">
        <v>92</v>
      </c>
      <c r="J152" s="4" t="s">
        <v>93</v>
      </c>
      <c r="K152" s="4" t="s">
        <v>94</v>
      </c>
      <c r="L152" s="6">
        <v>2</v>
      </c>
      <c r="M152" s="6">
        <v>3</v>
      </c>
      <c r="N152" s="7" t="str">
        <f>IF(L152="","",VLOOKUP(L152*M152,[1]FORMULAS!$B$12:$D$22,3,FALSE))</f>
        <v>Medio</v>
      </c>
      <c r="O152" s="8">
        <f>IF(H152="","",+VLOOKUP(H152,[1]FORMULAS!$B$6:$C$9,2,FALSE))</f>
        <v>25</v>
      </c>
      <c r="P152" s="7" t="str">
        <f>IF(O152="","",VLOOKUP(O152,[1]FORMULAS!$A$28:$B$31,2,FALSE))</f>
        <v>Grave (G)</v>
      </c>
      <c r="Q152" s="9">
        <f t="shared" si="2"/>
        <v>150</v>
      </c>
      <c r="R152" s="8" t="str">
        <f>IF(L152="","",VLOOKUP(L152*M152*O152,[1]FORMULAS!$H$25:$I$55,2,FALSE))</f>
        <v>II</v>
      </c>
      <c r="S152" s="10" t="str">
        <f>IF(L152="","",VLOOKUP(L152*M152*O152,[1]FORMULAS!$H$25:$J$55,3,FALSE))</f>
        <v>No Aceptable o Aceptable con Control Especifico</v>
      </c>
      <c r="T152" s="11"/>
      <c r="U152" s="11"/>
      <c r="V152" s="11"/>
      <c r="W152" s="11"/>
      <c r="X152" s="4"/>
      <c r="Y152" s="11"/>
      <c r="Z152" s="17"/>
    </row>
    <row r="153" spans="1:26" ht="315.75" customHeight="1" x14ac:dyDescent="0.2">
      <c r="A153" s="3" t="s">
        <v>26</v>
      </c>
      <c r="B153" s="3" t="s">
        <v>144</v>
      </c>
      <c r="C153" s="3" t="s">
        <v>181</v>
      </c>
      <c r="D153" s="4" t="s">
        <v>136</v>
      </c>
      <c r="E153" s="4" t="s">
        <v>137</v>
      </c>
      <c r="F153" s="4" t="s">
        <v>67</v>
      </c>
      <c r="G153" s="3" t="s">
        <v>79</v>
      </c>
      <c r="H153" s="5" t="s">
        <v>32</v>
      </c>
      <c r="I153" s="4" t="s">
        <v>80</v>
      </c>
      <c r="J153" s="4" t="s">
        <v>81</v>
      </c>
      <c r="K153" s="4" t="s">
        <v>82</v>
      </c>
      <c r="L153" s="6">
        <v>6</v>
      </c>
      <c r="M153" s="6">
        <v>3</v>
      </c>
      <c r="N153" s="7" t="str">
        <f>IF(L153="","",VLOOKUP(L153*M153,[1]FORMULAS!$B$12:$D$22,3,FALSE))</f>
        <v>Alto</v>
      </c>
      <c r="O153" s="8">
        <f>IF(H153="","",+VLOOKUP(H153,[1]FORMULAS!$B$6:$C$9,2,FALSE))</f>
        <v>25</v>
      </c>
      <c r="P153" s="7" t="str">
        <f>IF(O153="","",VLOOKUP(O153,[1]FORMULAS!$A$28:$B$31,2,FALSE))</f>
        <v>Grave (G)</v>
      </c>
      <c r="Q153" s="9">
        <f t="shared" si="2"/>
        <v>450</v>
      </c>
      <c r="R153" s="8" t="str">
        <f>IF(L153="","",VLOOKUP(L153*M153*O153,[1]FORMULAS!$H$25:$I$55,2,FALSE))</f>
        <v>II</v>
      </c>
      <c r="S153" s="10" t="str">
        <f>IF(L153="","",VLOOKUP(L153*M153*O153,[1]FORMULAS!$H$25:$J$55,3,FALSE))</f>
        <v>No Aceptable o Aceptable con Control Especifico</v>
      </c>
      <c r="T153" s="11"/>
      <c r="U153" s="11"/>
      <c r="V153" s="4"/>
      <c r="W153" s="4"/>
      <c r="X153" s="4"/>
      <c r="Y153" s="11"/>
      <c r="Z153" s="17"/>
    </row>
    <row r="154" spans="1:26" ht="315.75" customHeight="1" x14ac:dyDescent="0.2">
      <c r="A154" s="3" t="s">
        <v>26</v>
      </c>
      <c r="B154" s="3" t="s">
        <v>144</v>
      </c>
      <c r="C154" s="3" t="s">
        <v>181</v>
      </c>
      <c r="D154" s="4" t="s">
        <v>136</v>
      </c>
      <c r="E154" s="4" t="s">
        <v>137</v>
      </c>
      <c r="F154" s="4" t="s">
        <v>115</v>
      </c>
      <c r="G154" s="3" t="s">
        <v>116</v>
      </c>
      <c r="H154" s="5" t="s">
        <v>45</v>
      </c>
      <c r="I154" s="4" t="s">
        <v>117</v>
      </c>
      <c r="J154" s="4" t="s">
        <v>118</v>
      </c>
      <c r="K154" s="4" t="s">
        <v>119</v>
      </c>
      <c r="L154" s="6">
        <v>2</v>
      </c>
      <c r="M154" s="6">
        <v>3</v>
      </c>
      <c r="N154" s="7" t="str">
        <f>IF(L154="","",VLOOKUP(L154*M154,[1]FORMULAS!$B$12:$D$22,3,FALSE))</f>
        <v>Medio</v>
      </c>
      <c r="O154" s="8">
        <f>IF(H154="","",+VLOOKUP(H154,[1]FORMULAS!$B$6:$C$9,2,FALSE))</f>
        <v>60</v>
      </c>
      <c r="P154" s="7" t="str">
        <f>IF(O154="","",VLOOKUP(O154,[1]FORMULAS!$A$28:$B$31,2,FALSE))</f>
        <v>Muy Grave (MG)</v>
      </c>
      <c r="Q154" s="9">
        <f t="shared" si="2"/>
        <v>360</v>
      </c>
      <c r="R154" s="8" t="str">
        <f>IF(L154="","",VLOOKUP(L154*M154*O154,[1]FORMULAS!$H$25:$I$55,2,FALSE))</f>
        <v>II</v>
      </c>
      <c r="S154" s="10" t="str">
        <f>IF(L154="","",VLOOKUP(L154*M154*O154,[1]FORMULAS!$H$25:$J$55,3,FALSE))</f>
        <v>No Aceptable o Aceptable con Control Especifico</v>
      </c>
      <c r="T154" s="11"/>
      <c r="U154" s="11"/>
      <c r="V154" s="11"/>
      <c r="W154" s="11"/>
      <c r="X154" s="11"/>
      <c r="Y154" s="11"/>
      <c r="Z154" s="17"/>
    </row>
    <row r="155" spans="1:26" ht="315.75" customHeight="1" x14ac:dyDescent="0.2">
      <c r="A155" s="3" t="s">
        <v>26</v>
      </c>
      <c r="B155" s="3" t="s">
        <v>144</v>
      </c>
      <c r="C155" s="3" t="s">
        <v>181</v>
      </c>
      <c r="D155" s="4" t="s">
        <v>136</v>
      </c>
      <c r="E155" s="4" t="s">
        <v>137</v>
      </c>
      <c r="F155" s="4" t="s">
        <v>115</v>
      </c>
      <c r="G155" s="3" t="s">
        <v>120</v>
      </c>
      <c r="H155" s="5" t="s">
        <v>45</v>
      </c>
      <c r="I155" s="4" t="s">
        <v>121</v>
      </c>
      <c r="J155" s="4" t="s">
        <v>122</v>
      </c>
      <c r="K155" s="4" t="s">
        <v>123</v>
      </c>
      <c r="L155" s="6">
        <v>2</v>
      </c>
      <c r="M155" s="6">
        <v>3</v>
      </c>
      <c r="N155" s="7" t="str">
        <f>IF(L155="","",VLOOKUP(L155*M155,[1]FORMULAS!$B$12:$D$22,3,FALSE))</f>
        <v>Medio</v>
      </c>
      <c r="O155" s="8">
        <f>IF(H155="","",+VLOOKUP(H155,[1]FORMULAS!$B$6:$C$9,2,FALSE))</f>
        <v>60</v>
      </c>
      <c r="P155" s="7" t="str">
        <f>IF(O155="","",VLOOKUP(O155,[1]FORMULAS!$A$28:$B$31,2,FALSE))</f>
        <v>Muy Grave (MG)</v>
      </c>
      <c r="Q155" s="9">
        <f t="shared" si="2"/>
        <v>360</v>
      </c>
      <c r="R155" s="8" t="str">
        <f>IF(L155="","",VLOOKUP(L155*M155*O155,[1]FORMULAS!$H$25:$I$55,2,FALSE))</f>
        <v>II</v>
      </c>
      <c r="S155" s="10" t="str">
        <f>IF(L155="","",VLOOKUP(L155*M155*O155,[1]FORMULAS!$H$25:$J$55,3,FALSE))</f>
        <v>No Aceptable o Aceptable con Control Especifico</v>
      </c>
      <c r="T155" s="11"/>
      <c r="U155" s="11"/>
      <c r="V155" s="11"/>
      <c r="W155" s="11"/>
      <c r="X155" s="11"/>
      <c r="Y155" s="11"/>
      <c r="Z155" s="17"/>
    </row>
    <row r="156" spans="1:26" ht="315.75" customHeight="1" x14ac:dyDescent="0.2">
      <c r="A156" s="3" t="s">
        <v>26</v>
      </c>
      <c r="B156" s="3" t="s">
        <v>151</v>
      </c>
      <c r="C156" s="3" t="s">
        <v>152</v>
      </c>
      <c r="D156" s="4" t="s">
        <v>136</v>
      </c>
      <c r="E156" s="4" t="s">
        <v>137</v>
      </c>
      <c r="F156" s="4" t="s">
        <v>30</v>
      </c>
      <c r="G156" s="3" t="s">
        <v>31</v>
      </c>
      <c r="H156" s="5" t="s">
        <v>32</v>
      </c>
      <c r="I156" s="4" t="s">
        <v>33</v>
      </c>
      <c r="J156" s="4" t="s">
        <v>34</v>
      </c>
      <c r="K156" s="4" t="s">
        <v>35</v>
      </c>
      <c r="L156" s="6">
        <v>6</v>
      </c>
      <c r="M156" s="6">
        <v>3</v>
      </c>
      <c r="N156" s="7" t="str">
        <f>IF(L156="","",VLOOKUP(L156*M156,[1]FORMULAS!$B$12:$D$22,3,FALSE))</f>
        <v>Alto</v>
      </c>
      <c r="O156" s="8">
        <f>IF(H156="","",+VLOOKUP(H156,[1]FORMULAS!$B$6:$C$9,2,FALSE))</f>
        <v>25</v>
      </c>
      <c r="P156" s="7" t="str">
        <f>IF(O156="","",VLOOKUP(O156,[1]FORMULAS!$A$28:$B$31,2,FALSE))</f>
        <v>Grave (G)</v>
      </c>
      <c r="Q156" s="9">
        <f t="shared" si="2"/>
        <v>450</v>
      </c>
      <c r="R156" s="8" t="str">
        <f>IF(L156="","",VLOOKUP(L156*M156*O156,[1]FORMULAS!$H$25:$I$55,2,FALSE))</f>
        <v>II</v>
      </c>
      <c r="S156" s="10" t="str">
        <f>IF(L156="","",VLOOKUP(L156*M156*O156,[1]FORMULAS!$H$25:$J$55,3,FALSE))</f>
        <v>No Aceptable o Aceptable con Control Especifico</v>
      </c>
      <c r="T156" s="11"/>
      <c r="U156" s="11"/>
      <c r="V156" s="11"/>
      <c r="W156" s="11"/>
      <c r="X156" s="11"/>
      <c r="Y156" s="11"/>
      <c r="Z156" s="17"/>
    </row>
    <row r="157" spans="1:26" ht="315.75" customHeight="1" x14ac:dyDescent="0.2">
      <c r="A157" s="3" t="s">
        <v>26</v>
      </c>
      <c r="B157" s="3" t="s">
        <v>151</v>
      </c>
      <c r="C157" s="3" t="s">
        <v>152</v>
      </c>
      <c r="D157" s="4" t="s">
        <v>136</v>
      </c>
      <c r="E157" s="4" t="s">
        <v>137</v>
      </c>
      <c r="F157" s="4" t="s">
        <v>30</v>
      </c>
      <c r="G157" s="3" t="s">
        <v>36</v>
      </c>
      <c r="H157" s="5" t="s">
        <v>37</v>
      </c>
      <c r="I157" s="4" t="s">
        <v>38</v>
      </c>
      <c r="J157" s="4" t="s">
        <v>39</v>
      </c>
      <c r="K157" s="4" t="s">
        <v>40</v>
      </c>
      <c r="L157" s="6">
        <v>6</v>
      </c>
      <c r="M157" s="6">
        <v>3</v>
      </c>
      <c r="N157" s="7" t="str">
        <f>IF(L157="","",VLOOKUP(L157*M157,[1]FORMULAS!$B$12:$D$22,3,FALSE))</f>
        <v>Alto</v>
      </c>
      <c r="O157" s="8">
        <f>IF(H157="","",+VLOOKUP(H157,[1]FORMULAS!$B$6:$C$9,2,FALSE))</f>
        <v>10</v>
      </c>
      <c r="P157" s="7" t="str">
        <f>IF(O157="","",VLOOKUP(O157,[1]FORMULAS!$A$28:$B$31,2,FALSE))</f>
        <v>Leve (L)</v>
      </c>
      <c r="Q157" s="9">
        <f t="shared" si="2"/>
        <v>180</v>
      </c>
      <c r="R157" s="8" t="str">
        <f>IF(L157="","",VLOOKUP(L157*M157*O157,[1]FORMULAS!$H$25:$I$55,2,FALSE))</f>
        <v>II</v>
      </c>
      <c r="S157" s="10" t="str">
        <f>IF(L157="","",VLOOKUP(L157*M157*O157,[1]FORMULAS!$H$25:$J$55,3,FALSE))</f>
        <v>No Aceptable o Aceptable con Control Especifico</v>
      </c>
      <c r="T157" s="11"/>
      <c r="U157" s="11"/>
      <c r="V157" s="4"/>
      <c r="W157" s="4"/>
      <c r="X157" s="4"/>
      <c r="Y157" s="11"/>
      <c r="Z157" s="17"/>
    </row>
    <row r="158" spans="1:26" ht="315.75" customHeight="1" x14ac:dyDescent="0.2">
      <c r="A158" s="3" t="s">
        <v>26</v>
      </c>
      <c r="B158" s="3" t="s">
        <v>151</v>
      </c>
      <c r="C158" s="3" t="s">
        <v>152</v>
      </c>
      <c r="D158" s="4" t="s">
        <v>136</v>
      </c>
      <c r="E158" s="4" t="s">
        <v>137</v>
      </c>
      <c r="F158" s="4" t="s">
        <v>30</v>
      </c>
      <c r="G158" s="3" t="s">
        <v>41</v>
      </c>
      <c r="H158" s="5" t="s">
        <v>37</v>
      </c>
      <c r="I158" s="4"/>
      <c r="J158" s="4" t="s">
        <v>42</v>
      </c>
      <c r="K158" s="4" t="s">
        <v>43</v>
      </c>
      <c r="L158" s="6">
        <v>2</v>
      </c>
      <c r="M158" s="6">
        <v>3</v>
      </c>
      <c r="N158" s="7" t="str">
        <f>IF(L158="","",VLOOKUP(L158*M158,[1]FORMULAS!$B$12:$D$22,3,FALSE))</f>
        <v>Medio</v>
      </c>
      <c r="O158" s="8">
        <f>IF(H158="","",+VLOOKUP(H158,[1]FORMULAS!$B$6:$C$9,2,FALSE))</f>
        <v>10</v>
      </c>
      <c r="P158" s="7" t="str">
        <f>IF(O158="","",VLOOKUP(O158,[1]FORMULAS!$A$28:$B$31,2,FALSE))</f>
        <v>Leve (L)</v>
      </c>
      <c r="Q158" s="9">
        <f t="shared" si="2"/>
        <v>60</v>
      </c>
      <c r="R158" s="8" t="str">
        <f>IF(L158="","",VLOOKUP(L158*M158*O158,[1]FORMULAS!$H$25:$I$55,2,FALSE))</f>
        <v>III</v>
      </c>
      <c r="S158" s="10" t="str">
        <f>IF(L158="","",VLOOKUP(L158*M158*O158,[1]FORMULAS!$H$25:$J$55,3,FALSE))</f>
        <v>Aceptable</v>
      </c>
      <c r="T158" s="11"/>
      <c r="U158" s="11"/>
      <c r="V158" s="11"/>
      <c r="W158" s="11"/>
      <c r="X158" s="11"/>
      <c r="Y158" s="11"/>
      <c r="Z158" s="17"/>
    </row>
    <row r="159" spans="1:26" ht="315.75" customHeight="1" x14ac:dyDescent="0.2">
      <c r="A159" s="3" t="s">
        <v>26</v>
      </c>
      <c r="B159" s="3" t="s">
        <v>151</v>
      </c>
      <c r="C159" s="3" t="s">
        <v>152</v>
      </c>
      <c r="D159" s="4" t="s">
        <v>136</v>
      </c>
      <c r="E159" s="4" t="s">
        <v>137</v>
      </c>
      <c r="F159" s="4" t="s">
        <v>30</v>
      </c>
      <c r="G159" s="3" t="s">
        <v>126</v>
      </c>
      <c r="H159" s="5" t="s">
        <v>45</v>
      </c>
      <c r="I159" s="4" t="s">
        <v>127</v>
      </c>
      <c r="J159" s="4" t="s">
        <v>128</v>
      </c>
      <c r="K159" s="4" t="s">
        <v>129</v>
      </c>
      <c r="L159" s="6">
        <v>6</v>
      </c>
      <c r="M159" s="6">
        <v>3</v>
      </c>
      <c r="N159" s="7" t="str">
        <f>IF(L159="","",VLOOKUP(L159*M159,[1]FORMULAS!$B$12:$D$22,3,FALSE))</f>
        <v>Alto</v>
      </c>
      <c r="O159" s="8">
        <f>IF(H159="","",+VLOOKUP(H159,[1]FORMULAS!$B$6:$C$9,2,FALSE))</f>
        <v>60</v>
      </c>
      <c r="P159" s="7" t="str">
        <f>IF(O159="","",VLOOKUP(O159,[1]FORMULAS!$A$28:$B$31,2,FALSE))</f>
        <v>Muy Grave (MG)</v>
      </c>
      <c r="Q159" s="9">
        <f t="shared" si="2"/>
        <v>1080</v>
      </c>
      <c r="R159" s="8" t="str">
        <f>IF(L159="","",VLOOKUP(L159*M159*O159,[1]FORMULAS!$H$25:$I$55,2,FALSE))</f>
        <v>I</v>
      </c>
      <c r="S159" s="10" t="str">
        <f>IF(L159="","",VLOOKUP(L159*M159*O159,[1]FORMULAS!$H$25:$J$55,3,FALSE))</f>
        <v>No Aceptable</v>
      </c>
      <c r="T159" s="11"/>
      <c r="U159" s="11"/>
      <c r="V159" s="11"/>
      <c r="W159" s="11"/>
      <c r="X159" s="11"/>
      <c r="Y159" s="11"/>
      <c r="Z159" s="17"/>
    </row>
    <row r="160" spans="1:26" ht="315.75" customHeight="1" x14ac:dyDescent="0.2">
      <c r="A160" s="3" t="s">
        <v>26</v>
      </c>
      <c r="B160" s="3" t="s">
        <v>151</v>
      </c>
      <c r="C160" s="3" t="s">
        <v>152</v>
      </c>
      <c r="D160" s="4" t="s">
        <v>136</v>
      </c>
      <c r="E160" s="4" t="s">
        <v>137</v>
      </c>
      <c r="F160" s="4" t="s">
        <v>30</v>
      </c>
      <c r="G160" s="3" t="s">
        <v>44</v>
      </c>
      <c r="H160" s="5" t="s">
        <v>45</v>
      </c>
      <c r="I160" s="4" t="s">
        <v>46</v>
      </c>
      <c r="J160" s="4" t="s">
        <v>47</v>
      </c>
      <c r="K160" s="4" t="s">
        <v>48</v>
      </c>
      <c r="L160" s="6">
        <v>2</v>
      </c>
      <c r="M160" s="6">
        <v>3</v>
      </c>
      <c r="N160" s="7" t="str">
        <f>IF(L160="","",VLOOKUP(L160*M160,[1]FORMULAS!$B$12:$D$22,3,FALSE))</f>
        <v>Medio</v>
      </c>
      <c r="O160" s="8">
        <f>IF(H160="","",+VLOOKUP(H160,[1]FORMULAS!$B$6:$C$9,2,FALSE))</f>
        <v>60</v>
      </c>
      <c r="P160" s="7" t="str">
        <f>IF(O160="","",VLOOKUP(O160,[1]FORMULAS!$A$28:$B$31,2,FALSE))</f>
        <v>Muy Grave (MG)</v>
      </c>
      <c r="Q160" s="9">
        <f t="shared" si="2"/>
        <v>360</v>
      </c>
      <c r="R160" s="8" t="str">
        <f>IF(L160="","",VLOOKUP(L160*M160*O160,[1]FORMULAS!$H$25:$I$55,2,FALSE))</f>
        <v>II</v>
      </c>
      <c r="S160" s="10" t="str">
        <f>IF(L160="","",VLOOKUP(L160*M160*O160,[1]FORMULAS!$H$25:$J$55,3,FALSE))</f>
        <v>No Aceptable o Aceptable con Control Especifico</v>
      </c>
      <c r="T160" s="11"/>
      <c r="U160" s="11"/>
      <c r="V160" s="4"/>
      <c r="W160" s="4"/>
      <c r="X160" s="4"/>
      <c r="Y160" s="11"/>
      <c r="Z160" s="17"/>
    </row>
    <row r="161" spans="1:26" ht="315.75" customHeight="1" x14ac:dyDescent="0.2">
      <c r="A161" s="3" t="s">
        <v>26</v>
      </c>
      <c r="B161" s="3" t="s">
        <v>151</v>
      </c>
      <c r="C161" s="3" t="s">
        <v>152</v>
      </c>
      <c r="D161" s="4" t="s">
        <v>136</v>
      </c>
      <c r="E161" s="4" t="s">
        <v>137</v>
      </c>
      <c r="F161" s="4" t="s">
        <v>49</v>
      </c>
      <c r="G161" s="3" t="s">
        <v>50</v>
      </c>
      <c r="H161" s="5" t="s">
        <v>32</v>
      </c>
      <c r="I161" s="4" t="s">
        <v>51</v>
      </c>
      <c r="J161" s="4" t="s">
        <v>52</v>
      </c>
      <c r="K161" s="4" t="s">
        <v>53</v>
      </c>
      <c r="L161" s="6">
        <v>2</v>
      </c>
      <c r="M161" s="6">
        <v>3</v>
      </c>
      <c r="N161" s="7" t="str">
        <f>IF(L161="","",VLOOKUP(L161*M161,[1]FORMULAS!$B$12:$D$22,3,FALSE))</f>
        <v>Medio</v>
      </c>
      <c r="O161" s="8">
        <f>IF(H161="","",+VLOOKUP(H161,[1]FORMULAS!$B$6:$C$9,2,FALSE))</f>
        <v>25</v>
      </c>
      <c r="P161" s="7" t="str">
        <f>IF(O161="","",VLOOKUP(O161,[1]FORMULAS!$A$28:$B$31,2,FALSE))</f>
        <v>Grave (G)</v>
      </c>
      <c r="Q161" s="9">
        <f t="shared" si="2"/>
        <v>150</v>
      </c>
      <c r="R161" s="8" t="str">
        <f>IF(L161="","",VLOOKUP(L161*M161*O161,[1]FORMULAS!$H$25:$I$55,2,FALSE))</f>
        <v>II</v>
      </c>
      <c r="S161" s="10" t="str">
        <f>IF(L161="","",VLOOKUP(L161*M161*O161,[1]FORMULAS!$H$25:$J$55,3,FALSE))</f>
        <v>No Aceptable o Aceptable con Control Especifico</v>
      </c>
      <c r="T161" s="11"/>
      <c r="U161" s="11"/>
      <c r="V161" s="4"/>
      <c r="W161" s="4"/>
      <c r="X161" s="3"/>
      <c r="Y161" s="11"/>
      <c r="Z161" s="17"/>
    </row>
    <row r="162" spans="1:26" ht="315.75" customHeight="1" x14ac:dyDescent="0.2">
      <c r="A162" s="3" t="s">
        <v>26</v>
      </c>
      <c r="B162" s="3" t="s">
        <v>151</v>
      </c>
      <c r="C162" s="3" t="s">
        <v>152</v>
      </c>
      <c r="D162" s="4" t="s">
        <v>136</v>
      </c>
      <c r="E162" s="4" t="s">
        <v>137</v>
      </c>
      <c r="F162" s="4" t="s">
        <v>58</v>
      </c>
      <c r="G162" s="3" t="s">
        <v>59</v>
      </c>
      <c r="H162" s="5" t="s">
        <v>32</v>
      </c>
      <c r="I162" s="4" t="s">
        <v>60</v>
      </c>
      <c r="J162" s="4" t="s">
        <v>61</v>
      </c>
      <c r="K162" s="4" t="s">
        <v>62</v>
      </c>
      <c r="L162" s="6">
        <v>2</v>
      </c>
      <c r="M162" s="6">
        <v>2</v>
      </c>
      <c r="N162" s="7" t="str">
        <f>IF(L162="","",VLOOKUP(L162*M162,[1]FORMULAS!$B$12:$D$22,3,FALSE))</f>
        <v>Bajo</v>
      </c>
      <c r="O162" s="8">
        <f>IF(H162="","",+VLOOKUP(H162,[1]FORMULAS!$B$6:$C$9,2,FALSE))</f>
        <v>25</v>
      </c>
      <c r="P162" s="7" t="str">
        <f>IF(O162="","",VLOOKUP(O162,[1]FORMULAS!$A$28:$B$31,2,FALSE))</f>
        <v>Grave (G)</v>
      </c>
      <c r="Q162" s="9">
        <f t="shared" si="2"/>
        <v>100</v>
      </c>
      <c r="R162" s="8" t="str">
        <f>IF(L162="","",VLOOKUP(L162*M162*O162,[1]FORMULAS!$H$25:$I$55,2,FALSE))</f>
        <v>III</v>
      </c>
      <c r="S162" s="10" t="str">
        <f>IF(L162="","",VLOOKUP(L162*M162*O162,[1]FORMULAS!$H$25:$J$55,3,FALSE))</f>
        <v>Aceptable</v>
      </c>
      <c r="T162" s="11"/>
      <c r="U162" s="11"/>
      <c r="V162" s="11"/>
      <c r="W162" s="11"/>
      <c r="X162" s="11"/>
      <c r="Y162" s="11"/>
      <c r="Z162" s="17"/>
    </row>
    <row r="163" spans="1:26" ht="315.75" customHeight="1" x14ac:dyDescent="0.2">
      <c r="A163" s="3" t="s">
        <v>26</v>
      </c>
      <c r="B163" s="3" t="s">
        <v>151</v>
      </c>
      <c r="C163" s="3" t="s">
        <v>152</v>
      </c>
      <c r="D163" s="4" t="s">
        <v>136</v>
      </c>
      <c r="E163" s="4" t="s">
        <v>137</v>
      </c>
      <c r="F163" s="4" t="s">
        <v>58</v>
      </c>
      <c r="G163" s="3" t="s">
        <v>63</v>
      </c>
      <c r="H163" s="5" t="s">
        <v>32</v>
      </c>
      <c r="I163" s="4" t="s">
        <v>64</v>
      </c>
      <c r="J163" s="4" t="s">
        <v>65</v>
      </c>
      <c r="K163" s="4" t="s">
        <v>66</v>
      </c>
      <c r="L163" s="6">
        <v>2</v>
      </c>
      <c r="M163" s="6">
        <v>2</v>
      </c>
      <c r="N163" s="7" t="str">
        <f>IF(L163="","",VLOOKUP(L163*M163,[1]FORMULAS!$B$12:$D$22,3,FALSE))</f>
        <v>Bajo</v>
      </c>
      <c r="O163" s="8">
        <f>IF(H163="","",+VLOOKUP(H163,[1]FORMULAS!$B$6:$C$9,2,FALSE))</f>
        <v>25</v>
      </c>
      <c r="P163" s="7" t="str">
        <f>IF(O163="","",VLOOKUP(O163,[1]FORMULAS!$A$28:$B$31,2,FALSE))</f>
        <v>Grave (G)</v>
      </c>
      <c r="Q163" s="9">
        <f t="shared" si="2"/>
        <v>100</v>
      </c>
      <c r="R163" s="8" t="str">
        <f>IF(L163="","",VLOOKUP(L163*M163*O163,[1]FORMULAS!$H$25:$I$55,2,FALSE))</f>
        <v>III</v>
      </c>
      <c r="S163" s="10" t="str">
        <f>IF(L163="","",VLOOKUP(L163*M163*O163,[1]FORMULAS!$H$25:$J$55,3,FALSE))</f>
        <v>Aceptable</v>
      </c>
      <c r="T163" s="11"/>
      <c r="U163" s="11"/>
      <c r="V163" s="4"/>
      <c r="W163" s="4"/>
      <c r="X163" s="4"/>
      <c r="Y163" s="11"/>
      <c r="Z163" s="17"/>
    </row>
    <row r="164" spans="1:26" ht="315.75" customHeight="1" x14ac:dyDescent="0.2">
      <c r="A164" s="3" t="s">
        <v>26</v>
      </c>
      <c r="B164" s="3" t="s">
        <v>151</v>
      </c>
      <c r="C164" s="3" t="s">
        <v>152</v>
      </c>
      <c r="D164" s="4" t="s">
        <v>136</v>
      </c>
      <c r="E164" s="4" t="s">
        <v>137</v>
      </c>
      <c r="F164" s="4" t="s">
        <v>67</v>
      </c>
      <c r="G164" s="3" t="s">
        <v>75</v>
      </c>
      <c r="H164" s="5" t="s">
        <v>45</v>
      </c>
      <c r="I164" s="4" t="s">
        <v>76</v>
      </c>
      <c r="J164" s="4" t="s">
        <v>77</v>
      </c>
      <c r="K164" s="4" t="s">
        <v>78</v>
      </c>
      <c r="L164" s="6">
        <v>6</v>
      </c>
      <c r="M164" s="6">
        <v>3</v>
      </c>
      <c r="N164" s="7" t="str">
        <f>IF(L164="","",VLOOKUP(L164*M164,[1]FORMULAS!$B$12:$D$22,3,FALSE))</f>
        <v>Alto</v>
      </c>
      <c r="O164" s="8">
        <f>IF(H164="","",+VLOOKUP(H164,[1]FORMULAS!$B$6:$C$9,2,FALSE))</f>
        <v>60</v>
      </c>
      <c r="P164" s="7" t="str">
        <f>IF(O164="","",VLOOKUP(O164,[1]FORMULAS!$A$28:$B$31,2,FALSE))</f>
        <v>Muy Grave (MG)</v>
      </c>
      <c r="Q164" s="9">
        <f t="shared" si="2"/>
        <v>1080</v>
      </c>
      <c r="R164" s="8" t="str">
        <f>IF(L164="","",VLOOKUP(L164*M164*O164,[1]FORMULAS!$H$25:$I$55,2,FALSE))</f>
        <v>I</v>
      </c>
      <c r="S164" s="10" t="str">
        <f>IF(L164="","",VLOOKUP(L164*M164*O164,[1]FORMULAS!$H$25:$J$55,3,FALSE))</f>
        <v>No Aceptable</v>
      </c>
      <c r="T164" s="11"/>
      <c r="U164" s="11"/>
      <c r="V164" s="11"/>
      <c r="W164" s="11"/>
      <c r="X164" s="11"/>
      <c r="Y164" s="11"/>
      <c r="Z164" s="17"/>
    </row>
    <row r="165" spans="1:26" ht="315.75" customHeight="1" x14ac:dyDescent="0.2">
      <c r="A165" s="3" t="s">
        <v>26</v>
      </c>
      <c r="B165" s="3" t="s">
        <v>151</v>
      </c>
      <c r="C165" s="3" t="s">
        <v>152</v>
      </c>
      <c r="D165" s="4" t="s">
        <v>136</v>
      </c>
      <c r="E165" s="4" t="s">
        <v>137</v>
      </c>
      <c r="F165" s="4" t="s">
        <v>67</v>
      </c>
      <c r="G165" s="3" t="s">
        <v>72</v>
      </c>
      <c r="H165" s="5" t="s">
        <v>45</v>
      </c>
      <c r="I165" s="4"/>
      <c r="J165" s="4" t="s">
        <v>73</v>
      </c>
      <c r="K165" s="4" t="s">
        <v>74</v>
      </c>
      <c r="L165" s="6">
        <v>2</v>
      </c>
      <c r="M165" s="6">
        <v>3</v>
      </c>
      <c r="N165" s="7" t="str">
        <f>IF(L165="","",VLOOKUP(L165*M165,[1]FORMULAS!$B$12:$D$22,3,FALSE))</f>
        <v>Medio</v>
      </c>
      <c r="O165" s="8">
        <f>IF(H165="","",+VLOOKUP(H165,[1]FORMULAS!$B$6:$C$9,2,FALSE))</f>
        <v>60</v>
      </c>
      <c r="P165" s="7" t="str">
        <f>IF(O165="","",VLOOKUP(O165,[1]FORMULAS!$A$28:$B$31,2,FALSE))</f>
        <v>Muy Grave (MG)</v>
      </c>
      <c r="Q165" s="9">
        <f t="shared" si="2"/>
        <v>360</v>
      </c>
      <c r="R165" s="8" t="str">
        <f>IF(L165="","",VLOOKUP(L165*M165*O165,[1]FORMULAS!$H$25:$I$55,2,FALSE))</f>
        <v>II</v>
      </c>
      <c r="S165" s="10" t="str">
        <f>IF(L165="","",VLOOKUP(L165*M165*O165,[1]FORMULAS!$H$25:$J$55,3,FALSE))</f>
        <v>No Aceptable o Aceptable con Control Especifico</v>
      </c>
      <c r="T165" s="11"/>
      <c r="U165" s="11"/>
      <c r="V165" s="11"/>
      <c r="W165" s="11"/>
      <c r="X165" s="11"/>
      <c r="Y165" s="11"/>
      <c r="Z165" s="17"/>
    </row>
    <row r="166" spans="1:26" ht="315.75" customHeight="1" x14ac:dyDescent="0.2">
      <c r="A166" s="3" t="s">
        <v>26</v>
      </c>
      <c r="B166" s="3" t="s">
        <v>151</v>
      </c>
      <c r="C166" s="3" t="s">
        <v>152</v>
      </c>
      <c r="D166" s="4" t="s">
        <v>136</v>
      </c>
      <c r="E166" s="4" t="s">
        <v>137</v>
      </c>
      <c r="F166" s="4" t="s">
        <v>67</v>
      </c>
      <c r="G166" s="3" t="s">
        <v>111</v>
      </c>
      <c r="H166" s="5" t="s">
        <v>45</v>
      </c>
      <c r="I166" s="4" t="s">
        <v>112</v>
      </c>
      <c r="J166" s="4" t="s">
        <v>113</v>
      </c>
      <c r="K166" s="4" t="s">
        <v>114</v>
      </c>
      <c r="L166" s="6">
        <v>2</v>
      </c>
      <c r="M166" s="6">
        <v>2</v>
      </c>
      <c r="N166" s="7" t="str">
        <f>IF(L166="","",VLOOKUP(L166*M166,[1]FORMULAS!$B$12:$D$22,3,FALSE))</f>
        <v>Bajo</v>
      </c>
      <c r="O166" s="8">
        <f>IF(H166="","",+VLOOKUP(H166,[1]FORMULAS!$B$6:$C$9,2,FALSE))</f>
        <v>60</v>
      </c>
      <c r="P166" s="7" t="str">
        <f>IF(O166="","",VLOOKUP(O166,[1]FORMULAS!$A$28:$B$31,2,FALSE))</f>
        <v>Muy Grave (MG)</v>
      </c>
      <c r="Q166" s="9">
        <f t="shared" si="2"/>
        <v>240</v>
      </c>
      <c r="R166" s="8" t="str">
        <f>IF(L166="","",VLOOKUP(L166*M166*O166,[1]FORMULAS!$H$25:$I$55,2,FALSE))</f>
        <v>II</v>
      </c>
      <c r="S166" s="10" t="str">
        <f>IF(L166="","",VLOOKUP(L166*M166*O166,[1]FORMULAS!$H$25:$J$55,3,FALSE))</f>
        <v>No Aceptable o Aceptable con Control Especifico</v>
      </c>
      <c r="T166" s="11"/>
      <c r="U166" s="11"/>
      <c r="V166" s="4"/>
      <c r="W166" s="4"/>
      <c r="X166" s="4"/>
      <c r="Y166" s="11"/>
      <c r="Z166" s="17"/>
    </row>
    <row r="167" spans="1:26" ht="315.75" customHeight="1" x14ac:dyDescent="0.2">
      <c r="A167" s="3" t="s">
        <v>26</v>
      </c>
      <c r="B167" s="3" t="s">
        <v>151</v>
      </c>
      <c r="C167" s="3" t="s">
        <v>152</v>
      </c>
      <c r="D167" s="4" t="s">
        <v>136</v>
      </c>
      <c r="E167" s="4" t="s">
        <v>137</v>
      </c>
      <c r="F167" s="4" t="s">
        <v>67</v>
      </c>
      <c r="G167" s="3" t="s">
        <v>91</v>
      </c>
      <c r="H167" s="5" t="s">
        <v>32</v>
      </c>
      <c r="I167" s="4" t="s">
        <v>92</v>
      </c>
      <c r="J167" s="4" t="s">
        <v>93</v>
      </c>
      <c r="K167" s="4" t="s">
        <v>94</v>
      </c>
      <c r="L167" s="6">
        <v>2</v>
      </c>
      <c r="M167" s="6">
        <v>3</v>
      </c>
      <c r="N167" s="7" t="str">
        <f>IF(L167="","",VLOOKUP(L167*M167,[1]FORMULAS!$B$12:$D$22,3,FALSE))</f>
        <v>Medio</v>
      </c>
      <c r="O167" s="8">
        <f>IF(H167="","",+VLOOKUP(H167,[1]FORMULAS!$B$6:$C$9,2,FALSE))</f>
        <v>25</v>
      </c>
      <c r="P167" s="7" t="str">
        <f>IF(O167="","",VLOOKUP(O167,[1]FORMULAS!$A$28:$B$31,2,FALSE))</f>
        <v>Grave (G)</v>
      </c>
      <c r="Q167" s="9">
        <f t="shared" si="2"/>
        <v>150</v>
      </c>
      <c r="R167" s="8" t="str">
        <f>IF(L167="","",VLOOKUP(L167*M167*O167,[1]FORMULAS!$H$25:$I$55,2,FALSE))</f>
        <v>II</v>
      </c>
      <c r="S167" s="10" t="str">
        <f>IF(L167="","",VLOOKUP(L167*M167*O167,[1]FORMULAS!$H$25:$J$55,3,FALSE))</f>
        <v>No Aceptable o Aceptable con Control Especifico</v>
      </c>
      <c r="T167" s="11"/>
      <c r="U167" s="11"/>
      <c r="V167" s="11"/>
      <c r="W167" s="11"/>
      <c r="X167" s="11"/>
      <c r="Y167" s="11"/>
      <c r="Z167" s="17"/>
    </row>
    <row r="168" spans="1:26" ht="315.75" customHeight="1" x14ac:dyDescent="0.2">
      <c r="A168" s="3" t="s">
        <v>26</v>
      </c>
      <c r="B168" s="3" t="s">
        <v>151</v>
      </c>
      <c r="C168" s="3" t="s">
        <v>152</v>
      </c>
      <c r="D168" s="4" t="s">
        <v>136</v>
      </c>
      <c r="E168" s="4" t="s">
        <v>137</v>
      </c>
      <c r="F168" s="4" t="s">
        <v>115</v>
      </c>
      <c r="G168" s="3" t="s">
        <v>120</v>
      </c>
      <c r="H168" s="5" t="s">
        <v>45</v>
      </c>
      <c r="I168" s="4" t="s">
        <v>121</v>
      </c>
      <c r="J168" s="4" t="s">
        <v>122</v>
      </c>
      <c r="K168" s="4" t="s">
        <v>123</v>
      </c>
      <c r="L168" s="6">
        <v>2</v>
      </c>
      <c r="M168" s="6">
        <v>3</v>
      </c>
      <c r="N168" s="7" t="str">
        <f>IF(L168="","",VLOOKUP(L168*M168,[1]FORMULAS!$B$12:$D$22,3,FALSE))</f>
        <v>Medio</v>
      </c>
      <c r="O168" s="8">
        <f>IF(H168="","",+VLOOKUP(H168,[1]FORMULAS!$B$6:$C$9,2,FALSE))</f>
        <v>60</v>
      </c>
      <c r="P168" s="7" t="str">
        <f>IF(O168="","",VLOOKUP(O168,[1]FORMULAS!$A$28:$B$31,2,FALSE))</f>
        <v>Muy Grave (MG)</v>
      </c>
      <c r="Q168" s="9">
        <f t="shared" si="2"/>
        <v>360</v>
      </c>
      <c r="R168" s="8" t="str">
        <f>IF(L168="","",VLOOKUP(L168*M168*O168,[1]FORMULAS!$H$25:$I$55,2,FALSE))</f>
        <v>II</v>
      </c>
      <c r="S168" s="10" t="str">
        <f>IF(L168="","",VLOOKUP(L168*M168*O168,[1]FORMULAS!$H$25:$J$55,3,FALSE))</f>
        <v>No Aceptable o Aceptable con Control Especifico</v>
      </c>
      <c r="T168" s="11"/>
      <c r="U168" s="11"/>
      <c r="V168" s="11"/>
      <c r="W168" s="11"/>
      <c r="X168" s="4"/>
      <c r="Y168" s="11"/>
      <c r="Z168" s="17"/>
    </row>
    <row r="169" spans="1:26" ht="315.75" customHeight="1" x14ac:dyDescent="0.2">
      <c r="A169" s="3" t="s">
        <v>26</v>
      </c>
      <c r="B169" s="3" t="s">
        <v>144</v>
      </c>
      <c r="C169" s="3" t="s">
        <v>153</v>
      </c>
      <c r="D169" s="4" t="s">
        <v>136</v>
      </c>
      <c r="E169" s="4" t="s">
        <v>137</v>
      </c>
      <c r="F169" s="4" t="s">
        <v>30</v>
      </c>
      <c r="G169" s="3" t="s">
        <v>31</v>
      </c>
      <c r="H169" s="5" t="s">
        <v>32</v>
      </c>
      <c r="I169" s="4" t="s">
        <v>33</v>
      </c>
      <c r="J169" s="4" t="s">
        <v>34</v>
      </c>
      <c r="K169" s="4" t="s">
        <v>35</v>
      </c>
      <c r="L169" s="6">
        <v>6</v>
      </c>
      <c r="M169" s="6">
        <v>3</v>
      </c>
      <c r="N169" s="7" t="str">
        <f>IF(L169="","",VLOOKUP(L169*M169,[1]FORMULAS!$B$12:$D$22,3,FALSE))</f>
        <v>Alto</v>
      </c>
      <c r="O169" s="8">
        <f>IF(H169="","",+VLOOKUP(H169,[1]FORMULAS!$B$6:$C$9,2,FALSE))</f>
        <v>25</v>
      </c>
      <c r="P169" s="7" t="str">
        <f>IF(O169="","",VLOOKUP(O169,[1]FORMULAS!$A$28:$B$31,2,FALSE))</f>
        <v>Grave (G)</v>
      </c>
      <c r="Q169" s="9">
        <f t="shared" si="2"/>
        <v>450</v>
      </c>
      <c r="R169" s="8" t="str">
        <f>IF(L169="","",VLOOKUP(L169*M169*O169,[1]FORMULAS!$H$25:$I$55,2,FALSE))</f>
        <v>II</v>
      </c>
      <c r="S169" s="10" t="str">
        <f>IF(L169="","",VLOOKUP(L169*M169*O169,[1]FORMULAS!$H$25:$J$55,3,FALSE))</f>
        <v>No Aceptable o Aceptable con Control Especifico</v>
      </c>
      <c r="T169" s="11"/>
      <c r="U169" s="11"/>
      <c r="V169" s="4"/>
      <c r="W169" s="4"/>
      <c r="X169" s="4"/>
      <c r="Y169" s="11"/>
      <c r="Z169" s="17"/>
    </row>
    <row r="170" spans="1:26" ht="315.75" customHeight="1" x14ac:dyDescent="0.2">
      <c r="A170" s="3" t="s">
        <v>26</v>
      </c>
      <c r="B170" s="3" t="s">
        <v>144</v>
      </c>
      <c r="C170" s="3" t="s">
        <v>153</v>
      </c>
      <c r="D170" s="4" t="s">
        <v>136</v>
      </c>
      <c r="E170" s="4" t="s">
        <v>137</v>
      </c>
      <c r="F170" s="4" t="s">
        <v>30</v>
      </c>
      <c r="G170" s="3" t="s">
        <v>36</v>
      </c>
      <c r="H170" s="5" t="s">
        <v>37</v>
      </c>
      <c r="I170" s="4" t="s">
        <v>38</v>
      </c>
      <c r="J170" s="4" t="s">
        <v>39</v>
      </c>
      <c r="K170" s="4" t="s">
        <v>40</v>
      </c>
      <c r="L170" s="6">
        <v>6</v>
      </c>
      <c r="M170" s="6">
        <v>3</v>
      </c>
      <c r="N170" s="7" t="str">
        <f>IF(L170="","",VLOOKUP(L170*M170,[1]FORMULAS!$B$12:$D$22,3,FALSE))</f>
        <v>Alto</v>
      </c>
      <c r="O170" s="8">
        <f>IF(H170="","",+VLOOKUP(H170,[1]FORMULAS!$B$6:$C$9,2,FALSE))</f>
        <v>10</v>
      </c>
      <c r="P170" s="7" t="str">
        <f>IF(O170="","",VLOOKUP(O170,[1]FORMULAS!$A$28:$B$31,2,FALSE))</f>
        <v>Leve (L)</v>
      </c>
      <c r="Q170" s="9">
        <f t="shared" si="2"/>
        <v>180</v>
      </c>
      <c r="R170" s="8" t="str">
        <f>IF(L170="","",VLOOKUP(L170*M170*O170,[1]FORMULAS!$H$25:$I$55,2,FALSE))</f>
        <v>II</v>
      </c>
      <c r="S170" s="10" t="str">
        <f>IF(L170="","",VLOOKUP(L170*M170*O170,[1]FORMULAS!$H$25:$J$55,3,FALSE))</f>
        <v>No Aceptable o Aceptable con Control Especifico</v>
      </c>
      <c r="T170" s="11"/>
      <c r="U170" s="11"/>
      <c r="V170" s="11"/>
      <c r="W170" s="11"/>
      <c r="X170" s="11"/>
      <c r="Y170" s="11"/>
      <c r="Z170" s="17"/>
    </row>
    <row r="171" spans="1:26" ht="315.75" customHeight="1" x14ac:dyDescent="0.2">
      <c r="A171" s="3" t="s">
        <v>26</v>
      </c>
      <c r="B171" s="3" t="s">
        <v>144</v>
      </c>
      <c r="C171" s="3" t="s">
        <v>153</v>
      </c>
      <c r="D171" s="4" t="s">
        <v>136</v>
      </c>
      <c r="E171" s="4" t="s">
        <v>137</v>
      </c>
      <c r="F171" s="4" t="s">
        <v>30</v>
      </c>
      <c r="G171" s="3" t="s">
        <v>41</v>
      </c>
      <c r="H171" s="5" t="s">
        <v>37</v>
      </c>
      <c r="I171" s="4"/>
      <c r="J171" s="4" t="s">
        <v>42</v>
      </c>
      <c r="K171" s="4" t="s">
        <v>43</v>
      </c>
      <c r="L171" s="6">
        <v>2</v>
      </c>
      <c r="M171" s="6">
        <v>3</v>
      </c>
      <c r="N171" s="7" t="str">
        <f>IF(L171="","",VLOOKUP(L171*M171,[1]FORMULAS!$B$12:$D$22,3,FALSE))</f>
        <v>Medio</v>
      </c>
      <c r="O171" s="8">
        <f>IF(H171="","",+VLOOKUP(H171,[1]FORMULAS!$B$6:$C$9,2,FALSE))</f>
        <v>10</v>
      </c>
      <c r="P171" s="7" t="str">
        <f>IF(O171="","",VLOOKUP(O171,[1]FORMULAS!$A$28:$B$31,2,FALSE))</f>
        <v>Leve (L)</v>
      </c>
      <c r="Q171" s="9">
        <f t="shared" si="2"/>
        <v>60</v>
      </c>
      <c r="R171" s="8" t="str">
        <f>IF(L171="","",VLOOKUP(L171*M171*O171,[1]FORMULAS!$H$25:$I$55,2,FALSE))</f>
        <v>III</v>
      </c>
      <c r="S171" s="10" t="str">
        <f>IF(L171="","",VLOOKUP(L171*M171*O171,[1]FORMULAS!$H$25:$J$55,3,FALSE))</f>
        <v>Aceptable</v>
      </c>
      <c r="T171" s="11"/>
      <c r="U171" s="11"/>
      <c r="V171" s="11"/>
      <c r="W171" s="11"/>
      <c r="X171" s="11"/>
      <c r="Y171" s="11"/>
      <c r="Z171" s="17"/>
    </row>
    <row r="172" spans="1:26" ht="315.75" customHeight="1" x14ac:dyDescent="0.2">
      <c r="A172" s="3" t="s">
        <v>26</v>
      </c>
      <c r="B172" s="3" t="s">
        <v>144</v>
      </c>
      <c r="C172" s="3" t="s">
        <v>153</v>
      </c>
      <c r="D172" s="4" t="s">
        <v>136</v>
      </c>
      <c r="E172" s="4" t="s">
        <v>137</v>
      </c>
      <c r="F172" s="4" t="s">
        <v>30</v>
      </c>
      <c r="G172" s="3" t="s">
        <v>44</v>
      </c>
      <c r="H172" s="5" t="s">
        <v>45</v>
      </c>
      <c r="I172" s="4" t="s">
        <v>46</v>
      </c>
      <c r="J172" s="4" t="s">
        <v>47</v>
      </c>
      <c r="K172" s="4" t="s">
        <v>48</v>
      </c>
      <c r="L172" s="6">
        <v>2</v>
      </c>
      <c r="M172" s="6">
        <v>3</v>
      </c>
      <c r="N172" s="7" t="str">
        <f>IF(L172="","",VLOOKUP(L172*M172,[1]FORMULAS!$B$12:$D$22,3,FALSE))</f>
        <v>Medio</v>
      </c>
      <c r="O172" s="8">
        <f>IF(H172="","",+VLOOKUP(H172,[1]FORMULAS!$B$6:$C$9,2,FALSE))</f>
        <v>60</v>
      </c>
      <c r="P172" s="7" t="str">
        <f>IF(O172="","",VLOOKUP(O172,[1]FORMULAS!$A$28:$B$31,2,FALSE))</f>
        <v>Muy Grave (MG)</v>
      </c>
      <c r="Q172" s="9">
        <f t="shared" si="2"/>
        <v>360</v>
      </c>
      <c r="R172" s="8" t="str">
        <f>IF(L172="","",VLOOKUP(L172*M172*O172,[1]FORMULAS!$H$25:$I$55,2,FALSE))</f>
        <v>II</v>
      </c>
      <c r="S172" s="10" t="str">
        <f>IF(L172="","",VLOOKUP(L172*M172*O172,[1]FORMULAS!$H$25:$J$55,3,FALSE))</f>
        <v>No Aceptable o Aceptable con Control Especifico</v>
      </c>
      <c r="T172" s="11"/>
      <c r="U172" s="11"/>
      <c r="V172" s="11"/>
      <c r="W172" s="11"/>
      <c r="X172" s="11"/>
      <c r="Y172" s="11"/>
      <c r="Z172" s="17"/>
    </row>
    <row r="173" spans="1:26" ht="315.75" customHeight="1" x14ac:dyDescent="0.2">
      <c r="A173" s="3" t="s">
        <v>26</v>
      </c>
      <c r="B173" s="3" t="s">
        <v>144</v>
      </c>
      <c r="C173" s="3" t="s">
        <v>153</v>
      </c>
      <c r="D173" s="4" t="s">
        <v>136</v>
      </c>
      <c r="E173" s="4" t="s">
        <v>137</v>
      </c>
      <c r="F173" s="4" t="s">
        <v>49</v>
      </c>
      <c r="G173" s="3" t="s">
        <v>50</v>
      </c>
      <c r="H173" s="5" t="s">
        <v>32</v>
      </c>
      <c r="I173" s="4" t="s">
        <v>51</v>
      </c>
      <c r="J173" s="4" t="s">
        <v>52</v>
      </c>
      <c r="K173" s="4" t="s">
        <v>53</v>
      </c>
      <c r="L173" s="6">
        <v>2</v>
      </c>
      <c r="M173" s="6">
        <v>3</v>
      </c>
      <c r="N173" s="7" t="str">
        <f>IF(L173="","",VLOOKUP(L173*M173,[1]FORMULAS!$B$12:$D$22,3,FALSE))</f>
        <v>Medio</v>
      </c>
      <c r="O173" s="8">
        <f>IF(H173="","",+VLOOKUP(H173,[1]FORMULAS!$B$6:$C$9,2,FALSE))</f>
        <v>25</v>
      </c>
      <c r="P173" s="7" t="str">
        <f>IF(O173="","",VLOOKUP(O173,[1]FORMULAS!$A$28:$B$31,2,FALSE))</f>
        <v>Grave (G)</v>
      </c>
      <c r="Q173" s="9">
        <f t="shared" si="2"/>
        <v>150</v>
      </c>
      <c r="R173" s="8" t="str">
        <f>IF(L173="","",VLOOKUP(L173*M173*O173,[1]FORMULAS!$H$25:$I$55,2,FALSE))</f>
        <v>II</v>
      </c>
      <c r="S173" s="10" t="str">
        <f>IF(L173="","",VLOOKUP(L173*M173*O173,[1]FORMULAS!$H$25:$J$55,3,FALSE))</f>
        <v>No Aceptable o Aceptable con Control Especifico</v>
      </c>
      <c r="T173" s="11"/>
      <c r="U173" s="11"/>
      <c r="V173" s="4"/>
      <c r="W173" s="4"/>
      <c r="X173" s="4"/>
      <c r="Y173" s="11"/>
      <c r="Z173" s="17"/>
    </row>
    <row r="174" spans="1:26" ht="315.75" customHeight="1" x14ac:dyDescent="0.2">
      <c r="A174" s="3" t="s">
        <v>26</v>
      </c>
      <c r="B174" s="3" t="s">
        <v>144</v>
      </c>
      <c r="C174" s="3" t="s">
        <v>153</v>
      </c>
      <c r="D174" s="4" t="s">
        <v>136</v>
      </c>
      <c r="E174" s="4" t="s">
        <v>137</v>
      </c>
      <c r="F174" s="4" t="s">
        <v>49</v>
      </c>
      <c r="G174" s="3" t="s">
        <v>54</v>
      </c>
      <c r="H174" s="5" t="s">
        <v>45</v>
      </c>
      <c r="I174" s="4" t="s">
        <v>55</v>
      </c>
      <c r="J174" s="4" t="s">
        <v>56</v>
      </c>
      <c r="K174" s="4" t="s">
        <v>57</v>
      </c>
      <c r="L174" s="6">
        <v>2</v>
      </c>
      <c r="M174" s="6">
        <v>3</v>
      </c>
      <c r="N174" s="7" t="str">
        <f>IF(L174="","",VLOOKUP(L174*M174,[1]FORMULAS!$B$12:$D$22,3,FALSE))</f>
        <v>Medio</v>
      </c>
      <c r="O174" s="8">
        <f>IF(H174="","",+VLOOKUP(H174,[1]FORMULAS!$B$6:$C$9,2,FALSE))</f>
        <v>60</v>
      </c>
      <c r="P174" s="7" t="str">
        <f>IF(O174="","",VLOOKUP(O174,[1]FORMULAS!$A$28:$B$31,2,FALSE))</f>
        <v>Muy Grave (MG)</v>
      </c>
      <c r="Q174" s="9">
        <f t="shared" si="2"/>
        <v>360</v>
      </c>
      <c r="R174" s="8" t="str">
        <f>IF(L174="","",VLOOKUP(L174*M174*O174,[1]FORMULAS!$H$25:$I$55,2,FALSE))</f>
        <v>II</v>
      </c>
      <c r="S174" s="10" t="str">
        <f>IF(L174="","",VLOOKUP(L174*M174*O174,[1]FORMULAS!$H$25:$J$55,3,FALSE))</f>
        <v>No Aceptable o Aceptable con Control Especifico</v>
      </c>
      <c r="T174" s="11"/>
      <c r="U174" s="11"/>
      <c r="V174" s="4"/>
      <c r="W174" s="4"/>
      <c r="X174" s="3"/>
      <c r="Y174" s="11"/>
      <c r="Z174" s="17"/>
    </row>
    <row r="175" spans="1:26" ht="315.75" customHeight="1" x14ac:dyDescent="0.2">
      <c r="A175" s="3" t="s">
        <v>26</v>
      </c>
      <c r="B175" s="3" t="s">
        <v>144</v>
      </c>
      <c r="C175" s="3" t="s">
        <v>153</v>
      </c>
      <c r="D175" s="4" t="s">
        <v>136</v>
      </c>
      <c r="E175" s="4" t="s">
        <v>137</v>
      </c>
      <c r="F175" s="4" t="s">
        <v>49</v>
      </c>
      <c r="G175" s="3" t="s">
        <v>130</v>
      </c>
      <c r="H175" s="5" t="s">
        <v>45</v>
      </c>
      <c r="I175" s="4" t="s">
        <v>131</v>
      </c>
      <c r="J175" s="4" t="s">
        <v>132</v>
      </c>
      <c r="K175" s="4" t="s">
        <v>133</v>
      </c>
      <c r="L175" s="6">
        <v>2</v>
      </c>
      <c r="M175" s="6">
        <v>3</v>
      </c>
      <c r="N175" s="7" t="str">
        <f>IF(L175="","",VLOOKUP(L175*M175,[1]FORMULAS!$B$12:$D$22,3,FALSE))</f>
        <v>Medio</v>
      </c>
      <c r="O175" s="8">
        <f>IF(H175="","",+VLOOKUP(H175,[1]FORMULAS!$B$6:$C$9,2,FALSE))</f>
        <v>60</v>
      </c>
      <c r="P175" s="7" t="str">
        <f>IF(O175="","",VLOOKUP(O175,[1]FORMULAS!$A$28:$B$31,2,FALSE))</f>
        <v>Muy Grave (MG)</v>
      </c>
      <c r="Q175" s="9">
        <f t="shared" si="2"/>
        <v>360</v>
      </c>
      <c r="R175" s="8" t="str">
        <f>IF(L175="","",VLOOKUP(L175*M175*O175,[1]FORMULAS!$H$25:$I$55,2,FALSE))</f>
        <v>II</v>
      </c>
      <c r="S175" s="10" t="str">
        <f>IF(L175="","",VLOOKUP(L175*M175*O175,[1]FORMULAS!$H$25:$J$55,3,FALSE))</f>
        <v>No Aceptable o Aceptable con Control Especifico</v>
      </c>
      <c r="T175" s="11"/>
      <c r="U175" s="11"/>
      <c r="V175" s="11"/>
      <c r="W175" s="11"/>
      <c r="X175" s="11"/>
      <c r="Y175" s="11"/>
      <c r="Z175" s="17"/>
    </row>
    <row r="176" spans="1:26" ht="315.75" customHeight="1" x14ac:dyDescent="0.2">
      <c r="A176" s="3" t="s">
        <v>26</v>
      </c>
      <c r="B176" s="3" t="s">
        <v>144</v>
      </c>
      <c r="C176" s="3" t="s">
        <v>153</v>
      </c>
      <c r="D176" s="4" t="s">
        <v>136</v>
      </c>
      <c r="E176" s="4" t="s">
        <v>137</v>
      </c>
      <c r="F176" s="4" t="s">
        <v>58</v>
      </c>
      <c r="G176" s="3" t="s">
        <v>59</v>
      </c>
      <c r="H176" s="5" t="s">
        <v>32</v>
      </c>
      <c r="I176" s="4" t="s">
        <v>60</v>
      </c>
      <c r="J176" s="4" t="s">
        <v>61</v>
      </c>
      <c r="K176" s="4" t="s">
        <v>62</v>
      </c>
      <c r="L176" s="6">
        <v>2</v>
      </c>
      <c r="M176" s="6">
        <v>2</v>
      </c>
      <c r="N176" s="7" t="str">
        <f>IF(L176="","",VLOOKUP(L176*M176,[1]FORMULAS!$B$12:$D$22,3,FALSE))</f>
        <v>Bajo</v>
      </c>
      <c r="O176" s="8">
        <f>IF(H176="","",+VLOOKUP(H176,[1]FORMULAS!$B$6:$C$9,2,FALSE))</f>
        <v>25</v>
      </c>
      <c r="P176" s="7" t="str">
        <f>IF(O176="","",VLOOKUP(O176,[1]FORMULAS!$A$28:$B$31,2,FALSE))</f>
        <v>Grave (G)</v>
      </c>
      <c r="Q176" s="9">
        <f t="shared" si="2"/>
        <v>100</v>
      </c>
      <c r="R176" s="8" t="str">
        <f>IF(L176="","",VLOOKUP(L176*M176*O176,[1]FORMULAS!$H$25:$I$55,2,FALSE))</f>
        <v>III</v>
      </c>
      <c r="S176" s="10" t="str">
        <f>IF(L176="","",VLOOKUP(L176*M176*O176,[1]FORMULAS!$H$25:$J$55,3,FALSE))</f>
        <v>Aceptable</v>
      </c>
      <c r="T176" s="11"/>
      <c r="U176" s="11"/>
      <c r="V176" s="11"/>
      <c r="W176" s="11"/>
      <c r="X176" s="11"/>
      <c r="Y176" s="11"/>
      <c r="Z176" s="17"/>
    </row>
    <row r="177" spans="1:26" ht="315.75" customHeight="1" x14ac:dyDescent="0.2">
      <c r="A177" s="3" t="s">
        <v>26</v>
      </c>
      <c r="B177" s="3" t="s">
        <v>144</v>
      </c>
      <c r="C177" s="3" t="s">
        <v>153</v>
      </c>
      <c r="D177" s="4" t="s">
        <v>136</v>
      </c>
      <c r="E177" s="4" t="s">
        <v>137</v>
      </c>
      <c r="F177" s="4" t="s">
        <v>58</v>
      </c>
      <c r="G177" s="3" t="s">
        <v>63</v>
      </c>
      <c r="H177" s="5" t="s">
        <v>32</v>
      </c>
      <c r="I177" s="4" t="s">
        <v>64</v>
      </c>
      <c r="J177" s="4" t="s">
        <v>65</v>
      </c>
      <c r="K177" s="4" t="s">
        <v>66</v>
      </c>
      <c r="L177" s="6">
        <v>2</v>
      </c>
      <c r="M177" s="6">
        <v>2</v>
      </c>
      <c r="N177" s="7" t="str">
        <f>IF(L177="","",VLOOKUP(L177*M177,[1]FORMULAS!$B$12:$D$22,3,FALSE))</f>
        <v>Bajo</v>
      </c>
      <c r="O177" s="8">
        <f>IF(H177="","",+VLOOKUP(H177,[1]FORMULAS!$B$6:$C$9,2,FALSE))</f>
        <v>25</v>
      </c>
      <c r="P177" s="7" t="str">
        <f>IF(O177="","",VLOOKUP(O177,[1]FORMULAS!$A$28:$B$31,2,FALSE))</f>
        <v>Grave (G)</v>
      </c>
      <c r="Q177" s="9">
        <f t="shared" si="2"/>
        <v>100</v>
      </c>
      <c r="R177" s="8" t="str">
        <f>IF(L177="","",VLOOKUP(L177*M177*O177,[1]FORMULAS!$H$25:$I$55,2,FALSE))</f>
        <v>III</v>
      </c>
      <c r="S177" s="10" t="str">
        <f>IF(L177="","",VLOOKUP(L177*M177*O177,[1]FORMULAS!$H$25:$J$55,3,FALSE))</f>
        <v>Aceptable</v>
      </c>
      <c r="T177" s="11"/>
      <c r="U177" s="11"/>
      <c r="V177" s="4"/>
      <c r="W177" s="4"/>
      <c r="X177" s="4"/>
      <c r="Y177" s="11"/>
      <c r="Z177" s="17"/>
    </row>
    <row r="178" spans="1:26" ht="315.75" customHeight="1" x14ac:dyDescent="0.2">
      <c r="A178" s="3" t="s">
        <v>26</v>
      </c>
      <c r="B178" s="3" t="s">
        <v>144</v>
      </c>
      <c r="C178" s="3" t="s">
        <v>153</v>
      </c>
      <c r="D178" s="4" t="s">
        <v>136</v>
      </c>
      <c r="E178" s="4" t="s">
        <v>137</v>
      </c>
      <c r="F178" s="4" t="s">
        <v>67</v>
      </c>
      <c r="G178" s="3" t="s">
        <v>75</v>
      </c>
      <c r="H178" s="5" t="s">
        <v>45</v>
      </c>
      <c r="I178" s="4" t="s">
        <v>76</v>
      </c>
      <c r="J178" s="4" t="s">
        <v>77</v>
      </c>
      <c r="K178" s="4" t="s">
        <v>78</v>
      </c>
      <c r="L178" s="6">
        <v>6</v>
      </c>
      <c r="M178" s="6">
        <v>3</v>
      </c>
      <c r="N178" s="7" t="str">
        <f>IF(L178="","",VLOOKUP(L178*M178,[1]FORMULAS!$B$12:$D$22,3,FALSE))</f>
        <v>Alto</v>
      </c>
      <c r="O178" s="8">
        <f>IF(H178="","",+VLOOKUP(H178,[1]FORMULAS!$B$6:$C$9,2,FALSE))</f>
        <v>60</v>
      </c>
      <c r="P178" s="7" t="str">
        <f>IF(O178="","",VLOOKUP(O178,[1]FORMULAS!$A$28:$B$31,2,FALSE))</f>
        <v>Muy Grave (MG)</v>
      </c>
      <c r="Q178" s="9">
        <f t="shared" si="2"/>
        <v>1080</v>
      </c>
      <c r="R178" s="8" t="str">
        <f>IF(L178="","",VLOOKUP(L178*M178*O178,[1]FORMULAS!$H$25:$I$55,2,FALSE))</f>
        <v>I</v>
      </c>
      <c r="S178" s="10" t="str">
        <f>IF(L178="","",VLOOKUP(L178*M178*O178,[1]FORMULAS!$H$25:$J$55,3,FALSE))</f>
        <v>No Aceptable</v>
      </c>
      <c r="T178" s="11"/>
      <c r="U178" s="11"/>
      <c r="V178" s="11"/>
      <c r="W178" s="11"/>
      <c r="X178" s="11"/>
      <c r="Y178" s="11"/>
      <c r="Z178" s="17"/>
    </row>
    <row r="179" spans="1:26" ht="315.75" customHeight="1" x14ac:dyDescent="0.2">
      <c r="A179" s="3" t="s">
        <v>26</v>
      </c>
      <c r="B179" s="3" t="s">
        <v>144</v>
      </c>
      <c r="C179" s="3" t="s">
        <v>153</v>
      </c>
      <c r="D179" s="4" t="s">
        <v>136</v>
      </c>
      <c r="E179" s="4" t="s">
        <v>137</v>
      </c>
      <c r="F179" s="4" t="s">
        <v>67</v>
      </c>
      <c r="G179" s="3" t="s">
        <v>111</v>
      </c>
      <c r="H179" s="5" t="s">
        <v>45</v>
      </c>
      <c r="I179" s="4" t="s">
        <v>112</v>
      </c>
      <c r="J179" s="4" t="s">
        <v>113</v>
      </c>
      <c r="K179" s="4" t="s">
        <v>114</v>
      </c>
      <c r="L179" s="6">
        <v>2</v>
      </c>
      <c r="M179" s="6">
        <v>2</v>
      </c>
      <c r="N179" s="7" t="str">
        <f>IF(L179="","",VLOOKUP(L179*M179,[1]FORMULAS!$B$12:$D$22,3,FALSE))</f>
        <v>Bajo</v>
      </c>
      <c r="O179" s="8">
        <f>IF(H179="","",+VLOOKUP(H179,[1]FORMULAS!$B$6:$C$9,2,FALSE))</f>
        <v>60</v>
      </c>
      <c r="P179" s="7" t="str">
        <f>IF(O179="","",VLOOKUP(O179,[1]FORMULAS!$A$28:$B$31,2,FALSE))</f>
        <v>Muy Grave (MG)</v>
      </c>
      <c r="Q179" s="9">
        <f t="shared" si="2"/>
        <v>240</v>
      </c>
      <c r="R179" s="8" t="str">
        <f>IF(L179="","",VLOOKUP(L179*M179*O179,[1]FORMULAS!$H$25:$I$55,2,FALSE))</f>
        <v>II</v>
      </c>
      <c r="S179" s="10" t="str">
        <f>IF(L179="","",VLOOKUP(L179*M179*O179,[1]FORMULAS!$H$25:$J$55,3,FALSE))</f>
        <v>No Aceptable o Aceptable con Control Especifico</v>
      </c>
      <c r="T179" s="11"/>
      <c r="U179" s="11"/>
      <c r="V179" s="11"/>
      <c r="W179" s="11"/>
      <c r="X179" s="4"/>
      <c r="Y179" s="11"/>
      <c r="Z179" s="17"/>
    </row>
    <row r="180" spans="1:26" ht="315.75" customHeight="1" x14ac:dyDescent="0.2">
      <c r="A180" s="3" t="s">
        <v>26</v>
      </c>
      <c r="B180" s="3" t="s">
        <v>144</v>
      </c>
      <c r="C180" s="3" t="s">
        <v>153</v>
      </c>
      <c r="D180" s="4" t="s">
        <v>136</v>
      </c>
      <c r="E180" s="4" t="s">
        <v>137</v>
      </c>
      <c r="F180" s="4" t="s">
        <v>67</v>
      </c>
      <c r="G180" s="3" t="s">
        <v>91</v>
      </c>
      <c r="H180" s="5" t="s">
        <v>32</v>
      </c>
      <c r="I180" s="4" t="s">
        <v>92</v>
      </c>
      <c r="J180" s="4" t="s">
        <v>93</v>
      </c>
      <c r="K180" s="4" t="s">
        <v>94</v>
      </c>
      <c r="L180" s="6">
        <v>2</v>
      </c>
      <c r="M180" s="6">
        <v>3</v>
      </c>
      <c r="N180" s="7" t="str">
        <f>IF(L180="","",VLOOKUP(L180*M180,[1]FORMULAS!$B$12:$D$22,3,FALSE))</f>
        <v>Medio</v>
      </c>
      <c r="O180" s="8">
        <f>IF(H180="","",+VLOOKUP(H180,[1]FORMULAS!$B$6:$C$9,2,FALSE))</f>
        <v>25</v>
      </c>
      <c r="P180" s="7" t="str">
        <f>IF(O180="","",VLOOKUP(O180,[1]FORMULAS!$A$28:$B$31,2,FALSE))</f>
        <v>Grave (G)</v>
      </c>
      <c r="Q180" s="9">
        <f t="shared" si="2"/>
        <v>150</v>
      </c>
      <c r="R180" s="8" t="str">
        <f>IF(L180="","",VLOOKUP(L180*M180*O180,[1]FORMULAS!$H$25:$I$55,2,FALSE))</f>
        <v>II</v>
      </c>
      <c r="S180" s="10" t="str">
        <f>IF(L180="","",VLOOKUP(L180*M180*O180,[1]FORMULAS!$H$25:$J$55,3,FALSE))</f>
        <v>No Aceptable o Aceptable con Control Especifico</v>
      </c>
      <c r="T180" s="11"/>
      <c r="U180" s="11"/>
      <c r="V180" s="4"/>
      <c r="W180" s="4"/>
      <c r="X180" s="4"/>
      <c r="Y180" s="11"/>
      <c r="Z180" s="17"/>
    </row>
    <row r="181" spans="1:26" ht="315.75" customHeight="1" x14ac:dyDescent="0.2">
      <c r="A181" s="3" t="s">
        <v>26</v>
      </c>
      <c r="B181" s="3" t="s">
        <v>144</v>
      </c>
      <c r="C181" s="3" t="s">
        <v>153</v>
      </c>
      <c r="D181" s="4" t="s">
        <v>136</v>
      </c>
      <c r="E181" s="4" t="s">
        <v>137</v>
      </c>
      <c r="F181" s="4" t="s">
        <v>67</v>
      </c>
      <c r="G181" s="3" t="s">
        <v>79</v>
      </c>
      <c r="H181" s="5" t="s">
        <v>32</v>
      </c>
      <c r="I181" s="4" t="s">
        <v>80</v>
      </c>
      <c r="J181" s="4" t="s">
        <v>81</v>
      </c>
      <c r="K181" s="4" t="s">
        <v>82</v>
      </c>
      <c r="L181" s="6">
        <v>6</v>
      </c>
      <c r="M181" s="6">
        <v>2</v>
      </c>
      <c r="N181" s="7" t="str">
        <f>IF(L181="","",VLOOKUP(L181*M181,[1]FORMULAS!$B$12:$D$22,3,FALSE))</f>
        <v>Alto</v>
      </c>
      <c r="O181" s="8">
        <f>IF(H181="","",+VLOOKUP(H181,[1]FORMULAS!$B$6:$C$9,2,FALSE))</f>
        <v>25</v>
      </c>
      <c r="P181" s="7" t="str">
        <f>IF(O181="","",VLOOKUP(O181,[1]FORMULAS!$A$28:$B$31,2,FALSE))</f>
        <v>Grave (G)</v>
      </c>
      <c r="Q181" s="9">
        <f t="shared" si="2"/>
        <v>300</v>
      </c>
      <c r="R181" s="8" t="str">
        <f>IF(L181="","",VLOOKUP(L181*M181*O181,[1]FORMULAS!$H$25:$I$55,2,FALSE))</f>
        <v>II</v>
      </c>
      <c r="S181" s="10" t="str">
        <f>IF(L181="","",VLOOKUP(L181*M181*O181,[1]FORMULAS!$H$25:$J$55,3,FALSE))</f>
        <v>No Aceptable o Aceptable con Control Especifico</v>
      </c>
      <c r="T181" s="11"/>
      <c r="U181" s="11"/>
      <c r="V181" s="11"/>
      <c r="W181" s="11"/>
      <c r="X181" s="11"/>
      <c r="Y181" s="11"/>
      <c r="Z181" s="17"/>
    </row>
    <row r="182" spans="1:26" ht="315.75" customHeight="1" x14ac:dyDescent="0.2">
      <c r="A182" s="3" t="s">
        <v>26</v>
      </c>
      <c r="B182" s="3" t="s">
        <v>144</v>
      </c>
      <c r="C182" s="3" t="s">
        <v>153</v>
      </c>
      <c r="D182" s="4" t="s">
        <v>136</v>
      </c>
      <c r="E182" s="4" t="s">
        <v>137</v>
      </c>
      <c r="F182" s="4" t="s">
        <v>67</v>
      </c>
      <c r="G182" s="3" t="s">
        <v>87</v>
      </c>
      <c r="H182" s="5" t="s">
        <v>32</v>
      </c>
      <c r="I182" s="4" t="s">
        <v>88</v>
      </c>
      <c r="J182" s="4" t="s">
        <v>89</v>
      </c>
      <c r="K182" s="4" t="s">
        <v>90</v>
      </c>
      <c r="L182" s="6">
        <v>6</v>
      </c>
      <c r="M182" s="6">
        <v>3</v>
      </c>
      <c r="N182" s="7" t="str">
        <f>IF(L182="","",VLOOKUP(L182*M182,[1]FORMULAS!$B$12:$D$22,3,FALSE))</f>
        <v>Alto</v>
      </c>
      <c r="O182" s="8">
        <f>IF(H182="","",+VLOOKUP(H182,[1]FORMULAS!$B$6:$C$9,2,FALSE))</f>
        <v>25</v>
      </c>
      <c r="P182" s="7" t="str">
        <f>IF(O182="","",VLOOKUP(O182,[1]FORMULAS!$A$28:$B$31,2,FALSE))</f>
        <v>Grave (G)</v>
      </c>
      <c r="Q182" s="9">
        <f t="shared" si="2"/>
        <v>450</v>
      </c>
      <c r="R182" s="8" t="str">
        <f>IF(L182="","",VLOOKUP(L182*M182*O182,[1]FORMULAS!$H$25:$I$55,2,FALSE))</f>
        <v>II</v>
      </c>
      <c r="S182" s="10" t="str">
        <f>IF(L182="","",VLOOKUP(L182*M182*O182,[1]FORMULAS!$H$25:$J$55,3,FALSE))</f>
        <v>No Aceptable o Aceptable con Control Especifico</v>
      </c>
      <c r="T182" s="11"/>
      <c r="U182" s="11"/>
      <c r="V182" s="11"/>
      <c r="W182" s="11"/>
      <c r="X182" s="11"/>
      <c r="Y182" s="11"/>
      <c r="Z182" s="17"/>
    </row>
    <row r="183" spans="1:26" ht="315.75" customHeight="1" x14ac:dyDescent="0.2">
      <c r="A183" s="3" t="s">
        <v>26</v>
      </c>
      <c r="B183" s="3" t="s">
        <v>144</v>
      </c>
      <c r="C183" s="3" t="s">
        <v>153</v>
      </c>
      <c r="D183" s="4" t="s">
        <v>136</v>
      </c>
      <c r="E183" s="4" t="s">
        <v>137</v>
      </c>
      <c r="F183" s="4" t="s">
        <v>115</v>
      </c>
      <c r="G183" s="3" t="s">
        <v>120</v>
      </c>
      <c r="H183" s="5" t="s">
        <v>45</v>
      </c>
      <c r="I183" s="4" t="s">
        <v>121</v>
      </c>
      <c r="J183" s="4" t="s">
        <v>122</v>
      </c>
      <c r="K183" s="4" t="s">
        <v>123</v>
      </c>
      <c r="L183" s="6">
        <v>2</v>
      </c>
      <c r="M183" s="6">
        <v>3</v>
      </c>
      <c r="N183" s="7" t="str">
        <f>IF(L183="","",VLOOKUP(L183*M183,[1]FORMULAS!$B$12:$D$22,3,FALSE))</f>
        <v>Medio</v>
      </c>
      <c r="O183" s="8">
        <f>IF(H183="","",+VLOOKUP(H183,[1]FORMULAS!$B$6:$C$9,2,FALSE))</f>
        <v>60</v>
      </c>
      <c r="P183" s="7" t="str">
        <f>IF(O183="","",VLOOKUP(O183,[1]FORMULAS!$A$28:$B$31,2,FALSE))</f>
        <v>Muy Grave (MG)</v>
      </c>
      <c r="Q183" s="9">
        <f t="shared" si="2"/>
        <v>360</v>
      </c>
      <c r="R183" s="8" t="str">
        <f>IF(L183="","",VLOOKUP(L183*M183*O183,[1]FORMULAS!$H$25:$I$55,2,FALSE))</f>
        <v>II</v>
      </c>
      <c r="S183" s="10" t="str">
        <f>IF(L183="","",VLOOKUP(L183*M183*O183,[1]FORMULAS!$H$25:$J$55,3,FALSE))</f>
        <v>No Aceptable o Aceptable con Control Especifico</v>
      </c>
      <c r="T183" s="11"/>
      <c r="U183" s="11"/>
      <c r="V183" s="11"/>
      <c r="W183" s="11"/>
      <c r="X183" s="11"/>
      <c r="Y183" s="11"/>
      <c r="Z183" s="17"/>
    </row>
    <row r="184" spans="1:26" ht="315.75" customHeight="1" x14ac:dyDescent="0.2">
      <c r="A184" s="3" t="s">
        <v>26</v>
      </c>
      <c r="B184" s="3" t="s">
        <v>144</v>
      </c>
      <c r="C184" s="3" t="s">
        <v>153</v>
      </c>
      <c r="D184" s="4" t="s">
        <v>136</v>
      </c>
      <c r="E184" s="4" t="s">
        <v>137</v>
      </c>
      <c r="F184" s="4" t="s">
        <v>95</v>
      </c>
      <c r="G184" s="3" t="s">
        <v>101</v>
      </c>
      <c r="H184" s="5" t="s">
        <v>97</v>
      </c>
      <c r="I184" s="4" t="s">
        <v>102</v>
      </c>
      <c r="J184" s="4" t="s">
        <v>103</v>
      </c>
      <c r="K184" s="4" t="s">
        <v>104</v>
      </c>
      <c r="L184" s="6">
        <v>2</v>
      </c>
      <c r="M184" s="6">
        <v>3</v>
      </c>
      <c r="N184" s="7" t="str">
        <f>IF(L184="","",VLOOKUP(L184*M184,[1]FORMULAS!$B$12:$D$22,3,FALSE))</f>
        <v>Medio</v>
      </c>
      <c r="O184" s="8">
        <f>IF(H184="","",+VLOOKUP(H184,[1]FORMULAS!$B$6:$C$9,2,FALSE))</f>
        <v>100</v>
      </c>
      <c r="P184" s="7" t="str">
        <f>IF(O184="","",VLOOKUP(O184,[1]FORMULAS!$A$28:$B$31,2,FALSE))</f>
        <v>Mortal o Catastrófico  (M)</v>
      </c>
      <c r="Q184" s="9">
        <f t="shared" si="2"/>
        <v>600</v>
      </c>
      <c r="R184" s="8" t="str">
        <f>IF(L184="","",VLOOKUP(L184*M184*O184,[1]FORMULAS!$H$25:$I$55,2,FALSE))</f>
        <v>I</v>
      </c>
      <c r="S184" s="10" t="str">
        <f>IF(L184="","",VLOOKUP(L184*M184*O184,[1]FORMULAS!$H$25:$J$55,3,FALSE))</f>
        <v>No Aceptable</v>
      </c>
      <c r="T184" s="11"/>
      <c r="U184" s="11"/>
      <c r="V184" s="4"/>
      <c r="W184" s="4"/>
      <c r="X184" s="4"/>
      <c r="Y184" s="11"/>
      <c r="Z184" s="17"/>
    </row>
    <row r="185" spans="1:26" ht="315.75" customHeight="1" x14ac:dyDescent="0.2">
      <c r="A185" s="3" t="s">
        <v>26</v>
      </c>
      <c r="B185" s="3" t="s">
        <v>154</v>
      </c>
      <c r="C185" s="3" t="s">
        <v>155</v>
      </c>
      <c r="D185" s="4" t="s">
        <v>136</v>
      </c>
      <c r="E185" s="4" t="s">
        <v>137</v>
      </c>
      <c r="F185" s="4" t="s">
        <v>30</v>
      </c>
      <c r="G185" s="3" t="s">
        <v>31</v>
      </c>
      <c r="H185" s="5" t="s">
        <v>32</v>
      </c>
      <c r="I185" s="4" t="s">
        <v>33</v>
      </c>
      <c r="J185" s="4" t="s">
        <v>34</v>
      </c>
      <c r="K185" s="4" t="s">
        <v>35</v>
      </c>
      <c r="L185" s="6">
        <v>6</v>
      </c>
      <c r="M185" s="6">
        <v>3</v>
      </c>
      <c r="N185" s="7" t="str">
        <f>IF(L185="","",VLOOKUP(L185*M185,[1]FORMULAS!$B$12:$D$22,3,FALSE))</f>
        <v>Alto</v>
      </c>
      <c r="O185" s="8">
        <f>IF(H185="","",+VLOOKUP(H185,[1]FORMULAS!$B$6:$C$9,2,FALSE))</f>
        <v>25</v>
      </c>
      <c r="P185" s="7" t="str">
        <f>IF(O185="","",VLOOKUP(O185,[1]FORMULAS!$A$28:$B$31,2,FALSE))</f>
        <v>Grave (G)</v>
      </c>
      <c r="Q185" s="9">
        <f t="shared" si="2"/>
        <v>450</v>
      </c>
      <c r="R185" s="8" t="str">
        <f>IF(L185="","",VLOOKUP(L185*M185*O185,[1]FORMULAS!$H$25:$I$55,2,FALSE))</f>
        <v>II</v>
      </c>
      <c r="S185" s="10" t="str">
        <f>IF(L185="","",VLOOKUP(L185*M185*O185,[1]FORMULAS!$H$25:$J$55,3,FALSE))</f>
        <v>No Aceptable o Aceptable con Control Especifico</v>
      </c>
      <c r="T185" s="11"/>
      <c r="U185" s="11"/>
      <c r="V185" s="11"/>
      <c r="W185" s="11"/>
      <c r="X185" s="11"/>
      <c r="Y185" s="11"/>
      <c r="Z185" s="17"/>
    </row>
    <row r="186" spans="1:26" ht="315.75" customHeight="1" x14ac:dyDescent="0.2">
      <c r="A186" s="3" t="s">
        <v>26</v>
      </c>
      <c r="B186" s="3" t="s">
        <v>154</v>
      </c>
      <c r="C186" s="3" t="s">
        <v>155</v>
      </c>
      <c r="D186" s="4" t="s">
        <v>136</v>
      </c>
      <c r="E186" s="4" t="s">
        <v>137</v>
      </c>
      <c r="F186" s="4" t="s">
        <v>30</v>
      </c>
      <c r="G186" s="3" t="s">
        <v>36</v>
      </c>
      <c r="H186" s="5" t="s">
        <v>37</v>
      </c>
      <c r="I186" s="4" t="s">
        <v>38</v>
      </c>
      <c r="J186" s="4" t="s">
        <v>39</v>
      </c>
      <c r="K186" s="4" t="s">
        <v>40</v>
      </c>
      <c r="L186" s="6">
        <v>6</v>
      </c>
      <c r="M186" s="6">
        <v>3</v>
      </c>
      <c r="N186" s="7" t="str">
        <f>IF(L186="","",VLOOKUP(L186*M186,[1]FORMULAS!$B$12:$D$22,3,FALSE))</f>
        <v>Alto</v>
      </c>
      <c r="O186" s="8">
        <f>IF(H186="","",+VLOOKUP(H186,[1]FORMULAS!$B$6:$C$9,2,FALSE))</f>
        <v>10</v>
      </c>
      <c r="P186" s="7" t="str">
        <f>IF(O186="","",VLOOKUP(O186,[1]FORMULAS!$A$28:$B$31,2,FALSE))</f>
        <v>Leve (L)</v>
      </c>
      <c r="Q186" s="9">
        <f t="shared" si="2"/>
        <v>180</v>
      </c>
      <c r="R186" s="8" t="str">
        <f>IF(L186="","",VLOOKUP(L186*M186*O186,[1]FORMULAS!$H$25:$I$55,2,FALSE))</f>
        <v>II</v>
      </c>
      <c r="S186" s="10" t="str">
        <f>IF(L186="","",VLOOKUP(L186*M186*O186,[1]FORMULAS!$H$25:$J$55,3,FALSE))</f>
        <v>No Aceptable o Aceptable con Control Especifico</v>
      </c>
      <c r="T186" s="11"/>
      <c r="U186" s="11"/>
      <c r="V186" s="4"/>
      <c r="W186" s="4"/>
      <c r="X186" s="4"/>
      <c r="Y186" s="11"/>
      <c r="Z186" s="17"/>
    </row>
    <row r="187" spans="1:26" ht="315.75" customHeight="1" x14ac:dyDescent="0.2">
      <c r="A187" s="3" t="s">
        <v>26</v>
      </c>
      <c r="B187" s="3" t="s">
        <v>154</v>
      </c>
      <c r="C187" s="3" t="s">
        <v>155</v>
      </c>
      <c r="D187" s="4" t="s">
        <v>136</v>
      </c>
      <c r="E187" s="4" t="s">
        <v>137</v>
      </c>
      <c r="F187" s="4" t="s">
        <v>30</v>
      </c>
      <c r="G187" s="3" t="s">
        <v>41</v>
      </c>
      <c r="H187" s="5" t="s">
        <v>37</v>
      </c>
      <c r="I187" s="4"/>
      <c r="J187" s="4" t="s">
        <v>42</v>
      </c>
      <c r="K187" s="4" t="s">
        <v>43</v>
      </c>
      <c r="L187" s="6">
        <v>2</v>
      </c>
      <c r="M187" s="6">
        <v>3</v>
      </c>
      <c r="N187" s="7" t="str">
        <f>IF(L187="","",VLOOKUP(L187*M187,[1]FORMULAS!$B$12:$D$22,3,FALSE))</f>
        <v>Medio</v>
      </c>
      <c r="O187" s="8">
        <f>IF(H187="","",+VLOOKUP(H187,[1]FORMULAS!$B$6:$C$9,2,FALSE))</f>
        <v>10</v>
      </c>
      <c r="P187" s="7" t="str">
        <f>IF(O187="","",VLOOKUP(O187,[1]FORMULAS!$A$28:$B$31,2,FALSE))</f>
        <v>Leve (L)</v>
      </c>
      <c r="Q187" s="9">
        <f t="shared" si="2"/>
        <v>60</v>
      </c>
      <c r="R187" s="8" t="str">
        <f>IF(L187="","",VLOOKUP(L187*M187*O187,[1]FORMULAS!$H$25:$I$55,2,FALSE))</f>
        <v>III</v>
      </c>
      <c r="S187" s="10" t="str">
        <f>IF(L187="","",VLOOKUP(L187*M187*O187,[1]FORMULAS!$H$25:$J$55,3,FALSE))</f>
        <v>Aceptable</v>
      </c>
      <c r="T187" s="11"/>
      <c r="U187" s="11"/>
      <c r="V187" s="4"/>
      <c r="W187" s="4"/>
      <c r="X187" s="3"/>
      <c r="Y187" s="11"/>
      <c r="Z187" s="17"/>
    </row>
    <row r="188" spans="1:26" ht="315.75" customHeight="1" x14ac:dyDescent="0.2">
      <c r="A188" s="3" t="s">
        <v>26</v>
      </c>
      <c r="B188" s="3" t="s">
        <v>154</v>
      </c>
      <c r="C188" s="3" t="s">
        <v>155</v>
      </c>
      <c r="D188" s="4" t="s">
        <v>136</v>
      </c>
      <c r="E188" s="4" t="s">
        <v>137</v>
      </c>
      <c r="F188" s="4" t="s">
        <v>30</v>
      </c>
      <c r="G188" s="3" t="s">
        <v>44</v>
      </c>
      <c r="H188" s="5" t="s">
        <v>45</v>
      </c>
      <c r="I188" s="4" t="s">
        <v>46</v>
      </c>
      <c r="J188" s="4" t="s">
        <v>47</v>
      </c>
      <c r="K188" s="4" t="s">
        <v>48</v>
      </c>
      <c r="L188" s="6">
        <v>2</v>
      </c>
      <c r="M188" s="6">
        <v>3</v>
      </c>
      <c r="N188" s="7" t="str">
        <f>IF(L188="","",VLOOKUP(L188*M188,[1]FORMULAS!$B$12:$D$22,3,FALSE))</f>
        <v>Medio</v>
      </c>
      <c r="O188" s="8">
        <f>IF(H188="","",+VLOOKUP(H188,[1]FORMULAS!$B$6:$C$9,2,FALSE))</f>
        <v>60</v>
      </c>
      <c r="P188" s="7" t="str">
        <f>IF(O188="","",VLOOKUP(O188,[1]FORMULAS!$A$28:$B$31,2,FALSE))</f>
        <v>Muy Grave (MG)</v>
      </c>
      <c r="Q188" s="9">
        <f t="shared" si="2"/>
        <v>360</v>
      </c>
      <c r="R188" s="8" t="str">
        <f>IF(L188="","",VLOOKUP(L188*M188*O188,[1]FORMULAS!$H$25:$I$55,2,FALSE))</f>
        <v>II</v>
      </c>
      <c r="S188" s="10" t="str">
        <f>IF(L188="","",VLOOKUP(L188*M188*O188,[1]FORMULAS!$H$25:$J$55,3,FALSE))</f>
        <v>No Aceptable o Aceptable con Control Especifico</v>
      </c>
      <c r="T188" s="11"/>
      <c r="U188" s="11"/>
      <c r="V188" s="11"/>
      <c r="W188" s="11"/>
      <c r="X188" s="11"/>
      <c r="Y188" s="11"/>
      <c r="Z188" s="17"/>
    </row>
    <row r="189" spans="1:26" ht="315.75" customHeight="1" x14ac:dyDescent="0.2">
      <c r="A189" s="3" t="s">
        <v>26</v>
      </c>
      <c r="B189" s="3" t="s">
        <v>154</v>
      </c>
      <c r="C189" s="3" t="s">
        <v>155</v>
      </c>
      <c r="D189" s="4" t="s">
        <v>136</v>
      </c>
      <c r="E189" s="4" t="s">
        <v>137</v>
      </c>
      <c r="F189" s="4" t="s">
        <v>49</v>
      </c>
      <c r="G189" s="3" t="s">
        <v>50</v>
      </c>
      <c r="H189" s="5" t="s">
        <v>32</v>
      </c>
      <c r="I189" s="4" t="s">
        <v>51</v>
      </c>
      <c r="J189" s="4" t="s">
        <v>52</v>
      </c>
      <c r="K189" s="4" t="s">
        <v>53</v>
      </c>
      <c r="L189" s="6">
        <v>2</v>
      </c>
      <c r="M189" s="6">
        <v>3</v>
      </c>
      <c r="N189" s="7" t="str">
        <f>IF(L189="","",VLOOKUP(L189*M189,[1]FORMULAS!$B$12:$D$22,3,FALSE))</f>
        <v>Medio</v>
      </c>
      <c r="O189" s="8">
        <f>IF(H189="","",+VLOOKUP(H189,[1]FORMULAS!$B$6:$C$9,2,FALSE))</f>
        <v>25</v>
      </c>
      <c r="P189" s="7" t="str">
        <f>IF(O189="","",VLOOKUP(O189,[1]FORMULAS!$A$28:$B$31,2,FALSE))</f>
        <v>Grave (G)</v>
      </c>
      <c r="Q189" s="9">
        <f t="shared" si="2"/>
        <v>150</v>
      </c>
      <c r="R189" s="8" t="str">
        <f>IF(L189="","",VLOOKUP(L189*M189*O189,[1]FORMULAS!$H$25:$I$55,2,FALSE))</f>
        <v>II</v>
      </c>
      <c r="S189" s="10" t="str">
        <f>IF(L189="","",VLOOKUP(L189*M189*O189,[1]FORMULAS!$H$25:$J$55,3,FALSE))</f>
        <v>No Aceptable o Aceptable con Control Especifico</v>
      </c>
      <c r="T189" s="11"/>
      <c r="U189" s="11"/>
      <c r="V189" s="11"/>
      <c r="W189" s="11"/>
      <c r="X189" s="11"/>
      <c r="Y189" s="11"/>
      <c r="Z189" s="17"/>
    </row>
    <row r="190" spans="1:26" ht="315.75" customHeight="1" x14ac:dyDescent="0.2">
      <c r="A190" s="3" t="s">
        <v>26</v>
      </c>
      <c r="B190" s="3" t="s">
        <v>154</v>
      </c>
      <c r="C190" s="3" t="s">
        <v>155</v>
      </c>
      <c r="D190" s="4" t="s">
        <v>136</v>
      </c>
      <c r="E190" s="4" t="s">
        <v>137</v>
      </c>
      <c r="F190" s="4" t="s">
        <v>49</v>
      </c>
      <c r="G190" s="3" t="s">
        <v>54</v>
      </c>
      <c r="H190" s="5" t="s">
        <v>45</v>
      </c>
      <c r="I190" s="4" t="s">
        <v>55</v>
      </c>
      <c r="J190" s="4" t="s">
        <v>56</v>
      </c>
      <c r="K190" s="4" t="s">
        <v>57</v>
      </c>
      <c r="L190" s="6">
        <v>2</v>
      </c>
      <c r="M190" s="6">
        <v>2</v>
      </c>
      <c r="N190" s="7" t="str">
        <f>IF(L190="","",VLOOKUP(L190*M190,[1]FORMULAS!$B$12:$D$22,3,FALSE))</f>
        <v>Bajo</v>
      </c>
      <c r="O190" s="8">
        <f>IF(H190="","",+VLOOKUP(H190,[1]FORMULAS!$B$6:$C$9,2,FALSE))</f>
        <v>60</v>
      </c>
      <c r="P190" s="7" t="str">
        <f>IF(O190="","",VLOOKUP(O190,[1]FORMULAS!$A$28:$B$31,2,FALSE))</f>
        <v>Muy Grave (MG)</v>
      </c>
      <c r="Q190" s="9">
        <f t="shared" si="2"/>
        <v>240</v>
      </c>
      <c r="R190" s="8" t="str">
        <f>IF(L190="","",VLOOKUP(L190*M190*O190,[1]FORMULAS!$H$25:$I$55,2,FALSE))</f>
        <v>II</v>
      </c>
      <c r="S190" s="10" t="str">
        <f>IF(L190="","",VLOOKUP(L190*M190*O190,[1]FORMULAS!$H$25:$J$55,3,FALSE))</f>
        <v>No Aceptable o Aceptable con Control Especifico</v>
      </c>
      <c r="T190" s="11"/>
      <c r="U190" s="11"/>
      <c r="V190" s="11"/>
      <c r="W190" s="11"/>
      <c r="X190" s="4"/>
      <c r="Y190" s="11"/>
      <c r="Z190" s="17"/>
    </row>
    <row r="191" spans="1:26" ht="315.75" customHeight="1" x14ac:dyDescent="0.2">
      <c r="A191" s="3" t="s">
        <v>26</v>
      </c>
      <c r="B191" s="3" t="s">
        <v>154</v>
      </c>
      <c r="C191" s="3" t="s">
        <v>155</v>
      </c>
      <c r="D191" s="4" t="s">
        <v>136</v>
      </c>
      <c r="E191" s="4" t="s">
        <v>137</v>
      </c>
      <c r="F191" s="4" t="s">
        <v>58</v>
      </c>
      <c r="G191" s="3" t="s">
        <v>59</v>
      </c>
      <c r="H191" s="5" t="s">
        <v>32</v>
      </c>
      <c r="I191" s="4" t="s">
        <v>60</v>
      </c>
      <c r="J191" s="4" t="s">
        <v>61</v>
      </c>
      <c r="K191" s="4" t="s">
        <v>62</v>
      </c>
      <c r="L191" s="6">
        <v>2</v>
      </c>
      <c r="M191" s="6">
        <v>2</v>
      </c>
      <c r="N191" s="7" t="str">
        <f>IF(L191="","",VLOOKUP(L191*M191,[1]FORMULAS!$B$12:$D$22,3,FALSE))</f>
        <v>Bajo</v>
      </c>
      <c r="O191" s="8">
        <f>IF(H191="","",+VLOOKUP(H191,[1]FORMULAS!$B$6:$C$9,2,FALSE))</f>
        <v>25</v>
      </c>
      <c r="P191" s="7" t="str">
        <f>IF(O191="","",VLOOKUP(O191,[1]FORMULAS!$A$28:$B$31,2,FALSE))</f>
        <v>Grave (G)</v>
      </c>
      <c r="Q191" s="9">
        <f t="shared" si="2"/>
        <v>100</v>
      </c>
      <c r="R191" s="8" t="str">
        <f>IF(L191="","",VLOOKUP(L191*M191*O191,[1]FORMULAS!$H$25:$I$55,2,FALSE))</f>
        <v>III</v>
      </c>
      <c r="S191" s="10" t="str">
        <f>IF(L191="","",VLOOKUP(L191*M191*O191,[1]FORMULAS!$H$25:$J$55,3,FALSE))</f>
        <v>Aceptable</v>
      </c>
      <c r="T191" s="11"/>
      <c r="U191" s="11"/>
      <c r="V191" s="4"/>
      <c r="W191" s="4"/>
      <c r="X191" s="4"/>
      <c r="Y191" s="11"/>
      <c r="Z191" s="17"/>
    </row>
    <row r="192" spans="1:26" ht="315.75" customHeight="1" x14ac:dyDescent="0.2">
      <c r="A192" s="3" t="s">
        <v>26</v>
      </c>
      <c r="B192" s="3" t="s">
        <v>154</v>
      </c>
      <c r="C192" s="3" t="s">
        <v>155</v>
      </c>
      <c r="D192" s="4" t="s">
        <v>136</v>
      </c>
      <c r="E192" s="4" t="s">
        <v>137</v>
      </c>
      <c r="F192" s="4" t="s">
        <v>58</v>
      </c>
      <c r="G192" s="3" t="s">
        <v>63</v>
      </c>
      <c r="H192" s="5" t="s">
        <v>32</v>
      </c>
      <c r="I192" s="4" t="s">
        <v>64</v>
      </c>
      <c r="J192" s="4" t="s">
        <v>65</v>
      </c>
      <c r="K192" s="4" t="s">
        <v>66</v>
      </c>
      <c r="L192" s="6">
        <v>2</v>
      </c>
      <c r="M192" s="6">
        <v>2</v>
      </c>
      <c r="N192" s="7" t="str">
        <f>IF(L192="","",VLOOKUP(L192*M192,[1]FORMULAS!$B$12:$D$22,3,FALSE))</f>
        <v>Bajo</v>
      </c>
      <c r="O192" s="8">
        <f>IF(H192="","",+VLOOKUP(H192,[1]FORMULAS!$B$6:$C$9,2,FALSE))</f>
        <v>25</v>
      </c>
      <c r="P192" s="7" t="str">
        <f>IF(O192="","",VLOOKUP(O192,[1]FORMULAS!$A$28:$B$31,2,FALSE))</f>
        <v>Grave (G)</v>
      </c>
      <c r="Q192" s="9">
        <f t="shared" si="2"/>
        <v>100</v>
      </c>
      <c r="R192" s="8" t="str">
        <f>IF(L192="","",VLOOKUP(L192*M192*O192,[1]FORMULAS!$H$25:$I$55,2,FALSE))</f>
        <v>III</v>
      </c>
      <c r="S192" s="10" t="str">
        <f>IF(L192="","",VLOOKUP(L192*M192*O192,[1]FORMULAS!$H$25:$J$55,3,FALSE))</f>
        <v>Aceptable</v>
      </c>
      <c r="T192" s="11"/>
      <c r="U192" s="11"/>
      <c r="V192" s="4"/>
      <c r="W192" s="4"/>
      <c r="X192" s="4"/>
      <c r="Y192" s="11"/>
      <c r="Z192" s="17"/>
    </row>
    <row r="193" spans="1:26" ht="315.75" customHeight="1" x14ac:dyDescent="0.2">
      <c r="A193" s="3" t="s">
        <v>26</v>
      </c>
      <c r="B193" s="3" t="s">
        <v>154</v>
      </c>
      <c r="C193" s="3" t="s">
        <v>155</v>
      </c>
      <c r="D193" s="4" t="s">
        <v>136</v>
      </c>
      <c r="E193" s="4" t="s">
        <v>137</v>
      </c>
      <c r="F193" s="4" t="s">
        <v>67</v>
      </c>
      <c r="G193" s="3" t="s">
        <v>75</v>
      </c>
      <c r="H193" s="5" t="s">
        <v>45</v>
      </c>
      <c r="I193" s="4" t="s">
        <v>76</v>
      </c>
      <c r="J193" s="4" t="s">
        <v>77</v>
      </c>
      <c r="K193" s="4" t="s">
        <v>78</v>
      </c>
      <c r="L193" s="6">
        <v>6</v>
      </c>
      <c r="M193" s="6">
        <v>3</v>
      </c>
      <c r="N193" s="7" t="str">
        <f>IF(L193="","",VLOOKUP(L193*M193,[1]FORMULAS!$B$12:$D$22,3,FALSE))</f>
        <v>Alto</v>
      </c>
      <c r="O193" s="8">
        <f>IF(H193="","",+VLOOKUP(H193,[1]FORMULAS!$B$6:$C$9,2,FALSE))</f>
        <v>60</v>
      </c>
      <c r="P193" s="7" t="str">
        <f>IF(O193="","",VLOOKUP(O193,[1]FORMULAS!$A$28:$B$31,2,FALSE))</f>
        <v>Muy Grave (MG)</v>
      </c>
      <c r="Q193" s="9">
        <f t="shared" si="2"/>
        <v>1080</v>
      </c>
      <c r="R193" s="8" t="str">
        <f>IF(L193="","",VLOOKUP(L193*M193*O193,[1]FORMULAS!$H$25:$I$55,2,FALSE))</f>
        <v>I</v>
      </c>
      <c r="S193" s="10" t="str">
        <f>IF(L193="","",VLOOKUP(L193*M193*O193,[1]FORMULAS!$H$25:$J$55,3,FALSE))</f>
        <v>No Aceptable</v>
      </c>
      <c r="T193" s="11"/>
      <c r="U193" s="11"/>
      <c r="V193" s="11"/>
      <c r="W193" s="11"/>
      <c r="X193" s="11"/>
      <c r="Y193" s="11"/>
      <c r="Z193" s="17"/>
    </row>
    <row r="194" spans="1:26" ht="315.75" customHeight="1" x14ac:dyDescent="0.2">
      <c r="A194" s="3" t="s">
        <v>26</v>
      </c>
      <c r="B194" s="3" t="s">
        <v>154</v>
      </c>
      <c r="C194" s="3" t="s">
        <v>155</v>
      </c>
      <c r="D194" s="4" t="s">
        <v>136</v>
      </c>
      <c r="E194" s="4" t="s">
        <v>137</v>
      </c>
      <c r="F194" s="4" t="s">
        <v>67</v>
      </c>
      <c r="G194" s="3" t="s">
        <v>111</v>
      </c>
      <c r="H194" s="5" t="s">
        <v>45</v>
      </c>
      <c r="I194" s="4" t="s">
        <v>112</v>
      </c>
      <c r="J194" s="4" t="s">
        <v>113</v>
      </c>
      <c r="K194" s="4" t="s">
        <v>114</v>
      </c>
      <c r="L194" s="6">
        <v>2</v>
      </c>
      <c r="M194" s="6">
        <v>2</v>
      </c>
      <c r="N194" s="7" t="str">
        <f>IF(L194="","",VLOOKUP(L194*M194,[1]FORMULAS!$B$12:$D$22,3,FALSE))</f>
        <v>Bajo</v>
      </c>
      <c r="O194" s="8">
        <f>IF(H194="","",+VLOOKUP(H194,[1]FORMULAS!$B$6:$C$9,2,FALSE))</f>
        <v>60</v>
      </c>
      <c r="P194" s="7" t="str">
        <f>IF(O194="","",VLOOKUP(O194,[1]FORMULAS!$A$28:$B$31,2,FALSE))</f>
        <v>Muy Grave (MG)</v>
      </c>
      <c r="Q194" s="9">
        <f t="shared" si="2"/>
        <v>240</v>
      </c>
      <c r="R194" s="8" t="str">
        <f>IF(L194="","",VLOOKUP(L194*M194*O194,[1]FORMULAS!$H$25:$I$55,2,FALSE))</f>
        <v>II</v>
      </c>
      <c r="S194" s="10" t="str">
        <f>IF(L194="","",VLOOKUP(L194*M194*O194,[1]FORMULAS!$H$25:$J$55,3,FALSE))</f>
        <v>No Aceptable o Aceptable con Control Especifico</v>
      </c>
      <c r="T194" s="11"/>
      <c r="U194" s="11"/>
      <c r="V194" s="4"/>
      <c r="W194" s="4"/>
      <c r="X194" s="4"/>
      <c r="Y194" s="11"/>
      <c r="Z194" s="17"/>
    </row>
    <row r="195" spans="1:26" ht="315.75" customHeight="1" x14ac:dyDescent="0.2">
      <c r="A195" s="3" t="s">
        <v>26</v>
      </c>
      <c r="B195" s="3" t="s">
        <v>154</v>
      </c>
      <c r="C195" s="3" t="s">
        <v>155</v>
      </c>
      <c r="D195" s="4" t="s">
        <v>136</v>
      </c>
      <c r="E195" s="4" t="s">
        <v>137</v>
      </c>
      <c r="F195" s="4" t="s">
        <v>67</v>
      </c>
      <c r="G195" s="3" t="s">
        <v>91</v>
      </c>
      <c r="H195" s="5" t="s">
        <v>32</v>
      </c>
      <c r="I195" s="4" t="s">
        <v>92</v>
      </c>
      <c r="J195" s="4" t="s">
        <v>93</v>
      </c>
      <c r="K195" s="4" t="s">
        <v>94</v>
      </c>
      <c r="L195" s="6">
        <v>2</v>
      </c>
      <c r="M195" s="6">
        <v>3</v>
      </c>
      <c r="N195" s="7" t="str">
        <f>IF(L195="","",VLOOKUP(L195*M195,[1]FORMULAS!$B$12:$D$22,3,FALSE))</f>
        <v>Medio</v>
      </c>
      <c r="O195" s="8">
        <f>IF(H195="","",+VLOOKUP(H195,[1]FORMULAS!$B$6:$C$9,2,FALSE))</f>
        <v>25</v>
      </c>
      <c r="P195" s="7" t="str">
        <f>IF(O195="","",VLOOKUP(O195,[1]FORMULAS!$A$28:$B$31,2,FALSE))</f>
        <v>Grave (G)</v>
      </c>
      <c r="Q195" s="9">
        <f t="shared" si="2"/>
        <v>150</v>
      </c>
      <c r="R195" s="8" t="str">
        <f>IF(L195="","",VLOOKUP(L195*M195*O195,[1]FORMULAS!$H$25:$I$55,2,FALSE))</f>
        <v>II</v>
      </c>
      <c r="S195" s="10" t="str">
        <f>IF(L195="","",VLOOKUP(L195*M195*O195,[1]FORMULAS!$H$25:$J$55,3,FALSE))</f>
        <v>No Aceptable o Aceptable con Control Especifico</v>
      </c>
      <c r="T195" s="11"/>
      <c r="U195" s="11"/>
      <c r="V195" s="11"/>
      <c r="W195" s="11"/>
      <c r="X195" s="11"/>
      <c r="Y195" s="11"/>
      <c r="Z195" s="17"/>
    </row>
    <row r="196" spans="1:26" ht="315.75" customHeight="1" x14ac:dyDescent="0.2">
      <c r="A196" s="3" t="s">
        <v>26</v>
      </c>
      <c r="B196" s="3" t="s">
        <v>154</v>
      </c>
      <c r="C196" s="3" t="s">
        <v>155</v>
      </c>
      <c r="D196" s="4" t="s">
        <v>136</v>
      </c>
      <c r="E196" s="4" t="s">
        <v>137</v>
      </c>
      <c r="F196" s="4" t="s">
        <v>67</v>
      </c>
      <c r="G196" s="3" t="s">
        <v>79</v>
      </c>
      <c r="H196" s="5" t="s">
        <v>32</v>
      </c>
      <c r="I196" s="4" t="s">
        <v>80</v>
      </c>
      <c r="J196" s="4" t="s">
        <v>81</v>
      </c>
      <c r="K196" s="4" t="s">
        <v>82</v>
      </c>
      <c r="L196" s="6">
        <v>6</v>
      </c>
      <c r="M196" s="6">
        <v>3</v>
      </c>
      <c r="N196" s="7" t="str">
        <f>IF(L196="","",VLOOKUP(L196*M196,[1]FORMULAS!$B$12:$D$22,3,FALSE))</f>
        <v>Alto</v>
      </c>
      <c r="O196" s="8">
        <f>IF(H196="","",+VLOOKUP(H196,[1]FORMULAS!$B$6:$C$9,2,FALSE))</f>
        <v>25</v>
      </c>
      <c r="P196" s="7" t="str">
        <f>IF(O196="","",VLOOKUP(O196,[1]FORMULAS!$A$28:$B$31,2,FALSE))</f>
        <v>Grave (G)</v>
      </c>
      <c r="Q196" s="9">
        <f t="shared" si="2"/>
        <v>450</v>
      </c>
      <c r="R196" s="8" t="str">
        <f>IF(L196="","",VLOOKUP(L196*M196*O196,[1]FORMULAS!$H$25:$I$55,2,FALSE))</f>
        <v>II</v>
      </c>
      <c r="S196" s="10" t="str">
        <f>IF(L196="","",VLOOKUP(L196*M196*O196,[1]FORMULAS!$H$25:$J$55,3,FALSE))</f>
        <v>No Aceptable o Aceptable con Control Especifico</v>
      </c>
      <c r="T196" s="11"/>
      <c r="U196" s="11"/>
      <c r="V196" s="11"/>
      <c r="W196" s="11"/>
      <c r="X196" s="11"/>
      <c r="Y196" s="11"/>
      <c r="Z196" s="17"/>
    </row>
    <row r="197" spans="1:26" ht="315.75" customHeight="1" x14ac:dyDescent="0.2">
      <c r="A197" s="3" t="s">
        <v>26</v>
      </c>
      <c r="B197" s="3" t="s">
        <v>154</v>
      </c>
      <c r="C197" s="3" t="s">
        <v>155</v>
      </c>
      <c r="D197" s="4" t="s">
        <v>136</v>
      </c>
      <c r="E197" s="4" t="s">
        <v>137</v>
      </c>
      <c r="F197" s="4" t="s">
        <v>115</v>
      </c>
      <c r="G197" s="3" t="s">
        <v>120</v>
      </c>
      <c r="H197" s="5" t="s">
        <v>45</v>
      </c>
      <c r="I197" s="4" t="s">
        <v>121</v>
      </c>
      <c r="J197" s="4" t="s">
        <v>122</v>
      </c>
      <c r="K197" s="4" t="s">
        <v>123</v>
      </c>
      <c r="L197" s="6">
        <v>2</v>
      </c>
      <c r="M197" s="6">
        <v>3</v>
      </c>
      <c r="N197" s="7" t="str">
        <f>IF(L197="","",VLOOKUP(L197*M197,[1]FORMULAS!$B$12:$D$22,3,FALSE))</f>
        <v>Medio</v>
      </c>
      <c r="O197" s="8">
        <f>IF(H197="","",+VLOOKUP(H197,[1]FORMULAS!$B$6:$C$9,2,FALSE))</f>
        <v>60</v>
      </c>
      <c r="P197" s="7" t="str">
        <f>IF(O197="","",VLOOKUP(O197,[1]FORMULAS!$A$28:$B$31,2,FALSE))</f>
        <v>Muy Grave (MG)</v>
      </c>
      <c r="Q197" s="9">
        <f t="shared" si="2"/>
        <v>360</v>
      </c>
      <c r="R197" s="8" t="str">
        <f>IF(L197="","",VLOOKUP(L197*M197*O197,[1]FORMULAS!$H$25:$I$55,2,FALSE))</f>
        <v>II</v>
      </c>
      <c r="S197" s="10" t="str">
        <f>IF(L197="","",VLOOKUP(L197*M197*O197,[1]FORMULAS!$H$25:$J$55,3,FALSE))</f>
        <v>No Aceptable o Aceptable con Control Especifico</v>
      </c>
      <c r="T197" s="11"/>
      <c r="U197" s="11"/>
      <c r="V197" s="11"/>
      <c r="W197" s="11"/>
      <c r="X197" s="11"/>
      <c r="Y197" s="11"/>
      <c r="Z197" s="17"/>
    </row>
    <row r="198" spans="1:26" ht="315.75" customHeight="1" x14ac:dyDescent="0.2">
      <c r="A198" s="3" t="s">
        <v>26</v>
      </c>
      <c r="B198" s="3" t="s">
        <v>154</v>
      </c>
      <c r="C198" s="3" t="s">
        <v>155</v>
      </c>
      <c r="D198" s="4" t="s">
        <v>136</v>
      </c>
      <c r="E198" s="4" t="s">
        <v>137</v>
      </c>
      <c r="F198" s="4" t="s">
        <v>95</v>
      </c>
      <c r="G198" s="3" t="s">
        <v>101</v>
      </c>
      <c r="H198" s="5" t="s">
        <v>97</v>
      </c>
      <c r="I198" s="4" t="s">
        <v>102</v>
      </c>
      <c r="J198" s="4" t="s">
        <v>103</v>
      </c>
      <c r="K198" s="4" t="s">
        <v>104</v>
      </c>
      <c r="L198" s="6">
        <v>2</v>
      </c>
      <c r="M198" s="6">
        <v>3</v>
      </c>
      <c r="N198" s="7" t="str">
        <f>IF(L198="","",VLOOKUP(L198*M198,[1]FORMULAS!$B$12:$D$22,3,FALSE))</f>
        <v>Medio</v>
      </c>
      <c r="O198" s="8">
        <f>IF(H198="","",+VLOOKUP(H198,[1]FORMULAS!$B$6:$C$9,2,FALSE))</f>
        <v>100</v>
      </c>
      <c r="P198" s="7" t="str">
        <f>IF(O198="","",VLOOKUP(O198,[1]FORMULAS!$A$28:$B$31,2,FALSE))</f>
        <v>Mortal o Catastrófico  (M)</v>
      </c>
      <c r="Q198" s="9">
        <f t="shared" si="2"/>
        <v>600</v>
      </c>
      <c r="R198" s="8" t="str">
        <f>IF(L198="","",VLOOKUP(L198*M198*O198,[1]FORMULAS!$H$25:$I$55,2,FALSE))</f>
        <v>I</v>
      </c>
      <c r="S198" s="10" t="str">
        <f>IF(L198="","",VLOOKUP(L198*M198*O198,[1]FORMULAS!$H$25:$J$55,3,FALSE))</f>
        <v>No Aceptable</v>
      </c>
      <c r="T198" s="11"/>
      <c r="U198" s="11"/>
      <c r="V198" s="4"/>
      <c r="W198" s="4"/>
      <c r="X198" s="4"/>
      <c r="Y198" s="11"/>
      <c r="Z198" s="17"/>
    </row>
    <row r="199" spans="1:26" ht="315.75" customHeight="1" x14ac:dyDescent="0.2">
      <c r="A199" s="3" t="s">
        <v>26</v>
      </c>
      <c r="B199" s="3" t="s">
        <v>154</v>
      </c>
      <c r="C199" s="3" t="s">
        <v>156</v>
      </c>
      <c r="D199" s="4" t="s">
        <v>136</v>
      </c>
      <c r="E199" s="4" t="s">
        <v>137</v>
      </c>
      <c r="F199" s="4" t="s">
        <v>30</v>
      </c>
      <c r="G199" s="3" t="s">
        <v>31</v>
      </c>
      <c r="H199" s="5" t="s">
        <v>32</v>
      </c>
      <c r="I199" s="4" t="s">
        <v>33</v>
      </c>
      <c r="J199" s="4" t="s">
        <v>34</v>
      </c>
      <c r="K199" s="4" t="s">
        <v>35</v>
      </c>
      <c r="L199" s="6">
        <v>6</v>
      </c>
      <c r="M199" s="6">
        <v>3</v>
      </c>
      <c r="N199" s="7" t="str">
        <f>IF(L199="","",VLOOKUP(L199*M199,[1]FORMULAS!$B$12:$D$22,3,FALSE))</f>
        <v>Alto</v>
      </c>
      <c r="O199" s="8">
        <f>IF(H199="","",+VLOOKUP(H199,[1]FORMULAS!$B$6:$C$9,2,FALSE))</f>
        <v>25</v>
      </c>
      <c r="P199" s="7" t="str">
        <f>IF(O199="","",VLOOKUP(O199,[1]FORMULAS!$A$28:$B$31,2,FALSE))</f>
        <v>Grave (G)</v>
      </c>
      <c r="Q199" s="9">
        <f t="shared" si="2"/>
        <v>450</v>
      </c>
      <c r="R199" s="8" t="str">
        <f>IF(L199="","",VLOOKUP(L199*M199*O199,[1]FORMULAS!$H$25:$I$55,2,FALSE))</f>
        <v>II</v>
      </c>
      <c r="S199" s="10" t="str">
        <f>IF(L199="","",VLOOKUP(L199*M199*O199,[1]FORMULAS!$H$25:$J$55,3,FALSE))</f>
        <v>No Aceptable o Aceptable con Control Especifico</v>
      </c>
      <c r="T199" s="11"/>
      <c r="U199" s="11"/>
      <c r="V199" s="11"/>
      <c r="W199" s="11"/>
      <c r="X199" s="4"/>
      <c r="Y199" s="11"/>
      <c r="Z199" s="17"/>
    </row>
    <row r="200" spans="1:26" ht="315.75" customHeight="1" x14ac:dyDescent="0.2">
      <c r="A200" s="3" t="s">
        <v>26</v>
      </c>
      <c r="B200" s="3" t="s">
        <v>154</v>
      </c>
      <c r="C200" s="3" t="s">
        <v>156</v>
      </c>
      <c r="D200" s="4" t="s">
        <v>136</v>
      </c>
      <c r="E200" s="4" t="s">
        <v>137</v>
      </c>
      <c r="F200" s="4" t="s">
        <v>30</v>
      </c>
      <c r="G200" s="3" t="s">
        <v>36</v>
      </c>
      <c r="H200" s="5" t="s">
        <v>37</v>
      </c>
      <c r="I200" s="4" t="s">
        <v>38</v>
      </c>
      <c r="J200" s="4" t="s">
        <v>39</v>
      </c>
      <c r="K200" s="4" t="s">
        <v>40</v>
      </c>
      <c r="L200" s="6">
        <v>6</v>
      </c>
      <c r="M200" s="6">
        <v>3</v>
      </c>
      <c r="N200" s="7" t="str">
        <f>IF(L200="","",VLOOKUP(L200*M200,[1]FORMULAS!$B$12:$D$22,3,FALSE))</f>
        <v>Alto</v>
      </c>
      <c r="O200" s="8">
        <f>IF(H200="","",+VLOOKUP(H200,[1]FORMULAS!$B$6:$C$9,2,FALSE))</f>
        <v>10</v>
      </c>
      <c r="P200" s="7" t="str">
        <f>IF(O200="","",VLOOKUP(O200,[1]FORMULAS!$A$28:$B$31,2,FALSE))</f>
        <v>Leve (L)</v>
      </c>
      <c r="Q200" s="9">
        <f t="shared" ref="Q200:Q263" si="3">IF(L200="",0,L200*M200*O200)</f>
        <v>180</v>
      </c>
      <c r="R200" s="8" t="str">
        <f>IF(L200="","",VLOOKUP(L200*M200*O200,[1]FORMULAS!$H$25:$I$55,2,FALSE))</f>
        <v>II</v>
      </c>
      <c r="S200" s="10" t="str">
        <f>IF(L200="","",VLOOKUP(L200*M200*O200,[1]FORMULAS!$H$25:$J$55,3,FALSE))</f>
        <v>No Aceptable o Aceptable con Control Especifico</v>
      </c>
      <c r="T200" s="11"/>
      <c r="U200" s="11"/>
      <c r="V200" s="4"/>
      <c r="W200" s="4"/>
      <c r="X200" s="4"/>
      <c r="Y200" s="11"/>
      <c r="Z200" s="17"/>
    </row>
    <row r="201" spans="1:26" ht="315.75" customHeight="1" x14ac:dyDescent="0.2">
      <c r="A201" s="3" t="s">
        <v>26</v>
      </c>
      <c r="B201" s="3" t="s">
        <v>154</v>
      </c>
      <c r="C201" s="3" t="s">
        <v>156</v>
      </c>
      <c r="D201" s="4" t="s">
        <v>136</v>
      </c>
      <c r="E201" s="4" t="s">
        <v>137</v>
      </c>
      <c r="F201" s="4" t="s">
        <v>30</v>
      </c>
      <c r="G201" s="3" t="s">
        <v>41</v>
      </c>
      <c r="H201" s="5" t="s">
        <v>37</v>
      </c>
      <c r="I201" s="4"/>
      <c r="J201" s="4" t="s">
        <v>42</v>
      </c>
      <c r="K201" s="4" t="s">
        <v>43</v>
      </c>
      <c r="L201" s="6">
        <v>2</v>
      </c>
      <c r="M201" s="6">
        <v>3</v>
      </c>
      <c r="N201" s="7" t="str">
        <f>IF(L201="","",VLOOKUP(L201*M201,[1]FORMULAS!$B$12:$D$22,3,FALSE))</f>
        <v>Medio</v>
      </c>
      <c r="O201" s="8">
        <f>IF(H201="","",+VLOOKUP(H201,[1]FORMULAS!$B$6:$C$9,2,FALSE))</f>
        <v>10</v>
      </c>
      <c r="P201" s="7" t="str">
        <f>IF(O201="","",VLOOKUP(O201,[1]FORMULAS!$A$28:$B$31,2,FALSE))</f>
        <v>Leve (L)</v>
      </c>
      <c r="Q201" s="9">
        <f t="shared" si="3"/>
        <v>60</v>
      </c>
      <c r="R201" s="8" t="str">
        <f>IF(L201="","",VLOOKUP(L201*M201*O201,[1]FORMULAS!$H$25:$I$55,2,FALSE))</f>
        <v>III</v>
      </c>
      <c r="S201" s="10" t="str">
        <f>IF(L201="","",VLOOKUP(L201*M201*O201,[1]FORMULAS!$H$25:$J$55,3,FALSE))</f>
        <v>Aceptable</v>
      </c>
      <c r="T201" s="11"/>
      <c r="U201" s="11"/>
      <c r="V201" s="11"/>
      <c r="W201" s="11"/>
      <c r="X201" s="11"/>
      <c r="Y201" s="11"/>
      <c r="Z201" s="17"/>
    </row>
    <row r="202" spans="1:26" ht="315.75" customHeight="1" x14ac:dyDescent="0.2">
      <c r="A202" s="3" t="s">
        <v>26</v>
      </c>
      <c r="B202" s="3" t="s">
        <v>154</v>
      </c>
      <c r="C202" s="3" t="s">
        <v>156</v>
      </c>
      <c r="D202" s="4" t="s">
        <v>136</v>
      </c>
      <c r="E202" s="4" t="s">
        <v>137</v>
      </c>
      <c r="F202" s="4" t="s">
        <v>30</v>
      </c>
      <c r="G202" s="3" t="s">
        <v>44</v>
      </c>
      <c r="H202" s="5" t="s">
        <v>45</v>
      </c>
      <c r="I202" s="4" t="s">
        <v>46</v>
      </c>
      <c r="J202" s="4" t="s">
        <v>47</v>
      </c>
      <c r="K202" s="4" t="s">
        <v>48</v>
      </c>
      <c r="L202" s="6">
        <v>2</v>
      </c>
      <c r="M202" s="6">
        <v>3</v>
      </c>
      <c r="N202" s="7" t="str">
        <f>IF(L202="","",VLOOKUP(L202*M202,[1]FORMULAS!$B$12:$D$22,3,FALSE))</f>
        <v>Medio</v>
      </c>
      <c r="O202" s="8">
        <f>IF(H202="","",+VLOOKUP(H202,[1]FORMULAS!$B$6:$C$9,2,FALSE))</f>
        <v>60</v>
      </c>
      <c r="P202" s="7" t="str">
        <f>IF(O202="","",VLOOKUP(O202,[1]FORMULAS!$A$28:$B$31,2,FALSE))</f>
        <v>Muy Grave (MG)</v>
      </c>
      <c r="Q202" s="9">
        <f t="shared" si="3"/>
        <v>360</v>
      </c>
      <c r="R202" s="8" t="str">
        <f>IF(L202="","",VLOOKUP(L202*M202*O202,[1]FORMULAS!$H$25:$I$55,2,FALSE))</f>
        <v>II</v>
      </c>
      <c r="S202" s="10" t="str">
        <f>IF(L202="","",VLOOKUP(L202*M202*O202,[1]FORMULAS!$H$25:$J$55,3,FALSE))</f>
        <v>No Aceptable o Aceptable con Control Especifico</v>
      </c>
      <c r="T202" s="11"/>
      <c r="U202" s="11"/>
      <c r="V202" s="4"/>
      <c r="W202" s="4"/>
      <c r="X202" s="4"/>
      <c r="Y202" s="11"/>
      <c r="Z202" s="17"/>
    </row>
    <row r="203" spans="1:26" ht="315.75" customHeight="1" x14ac:dyDescent="0.2">
      <c r="A203" s="3" t="s">
        <v>26</v>
      </c>
      <c r="B203" s="3" t="s">
        <v>154</v>
      </c>
      <c r="C203" s="3" t="s">
        <v>156</v>
      </c>
      <c r="D203" s="4" t="s">
        <v>136</v>
      </c>
      <c r="E203" s="4" t="s">
        <v>137</v>
      </c>
      <c r="F203" s="4" t="s">
        <v>49</v>
      </c>
      <c r="G203" s="3" t="s">
        <v>50</v>
      </c>
      <c r="H203" s="5" t="s">
        <v>32</v>
      </c>
      <c r="I203" s="4" t="s">
        <v>51</v>
      </c>
      <c r="J203" s="4" t="s">
        <v>52</v>
      </c>
      <c r="K203" s="4" t="s">
        <v>53</v>
      </c>
      <c r="L203" s="6">
        <v>2</v>
      </c>
      <c r="M203" s="6">
        <v>3</v>
      </c>
      <c r="N203" s="7" t="str">
        <f>IF(L203="","",VLOOKUP(L203*M203,[1]FORMULAS!$B$12:$D$22,3,FALSE))</f>
        <v>Medio</v>
      </c>
      <c r="O203" s="8">
        <f>IF(H203="","",+VLOOKUP(H203,[1]FORMULAS!$B$6:$C$9,2,FALSE))</f>
        <v>25</v>
      </c>
      <c r="P203" s="7" t="str">
        <f>IF(O203="","",VLOOKUP(O203,[1]FORMULAS!$A$28:$B$31,2,FALSE))</f>
        <v>Grave (G)</v>
      </c>
      <c r="Q203" s="9">
        <f t="shared" si="3"/>
        <v>150</v>
      </c>
      <c r="R203" s="8" t="str">
        <f>IF(L203="","",VLOOKUP(L203*M203*O203,[1]FORMULAS!$H$25:$I$55,2,FALSE))</f>
        <v>II</v>
      </c>
      <c r="S203" s="10" t="str">
        <f>IF(L203="","",VLOOKUP(L203*M203*O203,[1]FORMULAS!$H$25:$J$55,3,FALSE))</f>
        <v>No Aceptable o Aceptable con Control Especifico</v>
      </c>
      <c r="T203" s="11"/>
      <c r="U203" s="11"/>
      <c r="V203" s="11"/>
      <c r="W203" s="11"/>
      <c r="X203" s="11"/>
      <c r="Y203" s="11"/>
      <c r="Z203" s="17"/>
    </row>
    <row r="204" spans="1:26" ht="315.75" customHeight="1" x14ac:dyDescent="0.2">
      <c r="A204" s="3" t="s">
        <v>26</v>
      </c>
      <c r="B204" s="3" t="s">
        <v>154</v>
      </c>
      <c r="C204" s="3" t="s">
        <v>156</v>
      </c>
      <c r="D204" s="4" t="s">
        <v>136</v>
      </c>
      <c r="E204" s="4" t="s">
        <v>137</v>
      </c>
      <c r="F204" s="4" t="s">
        <v>49</v>
      </c>
      <c r="G204" s="3" t="s">
        <v>54</v>
      </c>
      <c r="H204" s="5" t="s">
        <v>45</v>
      </c>
      <c r="I204" s="4" t="s">
        <v>55</v>
      </c>
      <c r="J204" s="4" t="s">
        <v>56</v>
      </c>
      <c r="K204" s="4" t="s">
        <v>57</v>
      </c>
      <c r="L204" s="6">
        <v>2</v>
      </c>
      <c r="M204" s="6">
        <v>2</v>
      </c>
      <c r="N204" s="7" t="str">
        <f>IF(L204="","",VLOOKUP(L204*M204,[1]FORMULAS!$B$12:$D$22,3,FALSE))</f>
        <v>Bajo</v>
      </c>
      <c r="O204" s="8">
        <f>IF(H204="","",+VLOOKUP(H204,[1]FORMULAS!$B$6:$C$9,2,FALSE))</f>
        <v>60</v>
      </c>
      <c r="P204" s="7" t="str">
        <f>IF(O204="","",VLOOKUP(O204,[1]FORMULAS!$A$28:$B$31,2,FALSE))</f>
        <v>Muy Grave (MG)</v>
      </c>
      <c r="Q204" s="9">
        <f t="shared" si="3"/>
        <v>240</v>
      </c>
      <c r="R204" s="8" t="str">
        <f>IF(L204="","",VLOOKUP(L204*M204*O204,[1]FORMULAS!$H$25:$I$55,2,FALSE))</f>
        <v>II</v>
      </c>
      <c r="S204" s="10" t="str">
        <f>IF(L204="","",VLOOKUP(L204*M204*O204,[1]FORMULAS!$H$25:$J$55,3,FALSE))</f>
        <v>No Aceptable o Aceptable con Control Especifico</v>
      </c>
      <c r="T204" s="11"/>
      <c r="U204" s="11"/>
      <c r="V204" s="4"/>
      <c r="W204" s="4"/>
      <c r="X204" s="3"/>
      <c r="Y204" s="11"/>
      <c r="Z204" s="17"/>
    </row>
    <row r="205" spans="1:26" ht="315.75" customHeight="1" x14ac:dyDescent="0.2">
      <c r="A205" s="3" t="s">
        <v>26</v>
      </c>
      <c r="B205" s="3" t="s">
        <v>154</v>
      </c>
      <c r="C205" s="3" t="s">
        <v>156</v>
      </c>
      <c r="D205" s="4" t="s">
        <v>136</v>
      </c>
      <c r="E205" s="4" t="s">
        <v>137</v>
      </c>
      <c r="F205" s="4" t="s">
        <v>49</v>
      </c>
      <c r="G205" s="3" t="s">
        <v>130</v>
      </c>
      <c r="H205" s="5" t="s">
        <v>45</v>
      </c>
      <c r="I205" s="4" t="s">
        <v>131</v>
      </c>
      <c r="J205" s="4" t="s">
        <v>132</v>
      </c>
      <c r="K205" s="4" t="s">
        <v>133</v>
      </c>
      <c r="L205" s="6">
        <v>2</v>
      </c>
      <c r="M205" s="6">
        <v>2</v>
      </c>
      <c r="N205" s="7" t="str">
        <f>IF(L205="","",VLOOKUP(L205*M205,[1]FORMULAS!$B$12:$D$22,3,FALSE))</f>
        <v>Bajo</v>
      </c>
      <c r="O205" s="8">
        <f>IF(H205="","",+VLOOKUP(H205,[1]FORMULAS!$B$6:$C$9,2,FALSE))</f>
        <v>60</v>
      </c>
      <c r="P205" s="7" t="str">
        <f>IF(O205="","",VLOOKUP(O205,[1]FORMULAS!$A$28:$B$31,2,FALSE))</f>
        <v>Muy Grave (MG)</v>
      </c>
      <c r="Q205" s="9">
        <f t="shared" si="3"/>
        <v>240</v>
      </c>
      <c r="R205" s="8" t="str">
        <f>IF(L205="","",VLOOKUP(L205*M205*O205,[1]FORMULAS!$H$25:$I$55,2,FALSE))</f>
        <v>II</v>
      </c>
      <c r="S205" s="10" t="str">
        <f>IF(L205="","",VLOOKUP(L205*M205*O205,[1]FORMULAS!$H$25:$J$55,3,FALSE))</f>
        <v>No Aceptable o Aceptable con Control Especifico</v>
      </c>
      <c r="T205" s="11"/>
      <c r="U205" s="11"/>
      <c r="V205" s="11"/>
      <c r="W205" s="11"/>
      <c r="X205" s="11"/>
      <c r="Y205" s="11"/>
      <c r="Z205" s="17"/>
    </row>
    <row r="206" spans="1:26" ht="315.75" customHeight="1" x14ac:dyDescent="0.2">
      <c r="A206" s="3" t="s">
        <v>26</v>
      </c>
      <c r="B206" s="3" t="s">
        <v>154</v>
      </c>
      <c r="C206" s="3" t="s">
        <v>156</v>
      </c>
      <c r="D206" s="4" t="s">
        <v>136</v>
      </c>
      <c r="E206" s="4" t="s">
        <v>137</v>
      </c>
      <c r="F206" s="4" t="s">
        <v>58</v>
      </c>
      <c r="G206" s="3" t="s">
        <v>59</v>
      </c>
      <c r="H206" s="5" t="s">
        <v>32</v>
      </c>
      <c r="I206" s="4" t="s">
        <v>60</v>
      </c>
      <c r="J206" s="4" t="s">
        <v>61</v>
      </c>
      <c r="K206" s="4" t="s">
        <v>62</v>
      </c>
      <c r="L206" s="6">
        <v>2</v>
      </c>
      <c r="M206" s="6">
        <v>2</v>
      </c>
      <c r="N206" s="7" t="str">
        <f>IF(L206="","",VLOOKUP(L206*M206,[1]FORMULAS!$B$12:$D$22,3,FALSE))</f>
        <v>Bajo</v>
      </c>
      <c r="O206" s="8">
        <f>IF(H206="","",+VLOOKUP(H206,[1]FORMULAS!$B$6:$C$9,2,FALSE))</f>
        <v>25</v>
      </c>
      <c r="P206" s="7" t="str">
        <f>IF(O206="","",VLOOKUP(O206,[1]FORMULAS!$A$28:$B$31,2,FALSE))</f>
        <v>Grave (G)</v>
      </c>
      <c r="Q206" s="9">
        <f t="shared" si="3"/>
        <v>100</v>
      </c>
      <c r="R206" s="8" t="str">
        <f>IF(L206="","",VLOOKUP(L206*M206*O206,[1]FORMULAS!$H$25:$I$55,2,FALSE))</f>
        <v>III</v>
      </c>
      <c r="S206" s="10" t="str">
        <f>IF(L206="","",VLOOKUP(L206*M206*O206,[1]FORMULAS!$H$25:$J$55,3,FALSE))</f>
        <v>Aceptable</v>
      </c>
      <c r="T206" s="11"/>
      <c r="U206" s="11"/>
      <c r="V206" s="11"/>
      <c r="W206" s="11"/>
      <c r="X206" s="11"/>
      <c r="Y206" s="11"/>
      <c r="Z206" s="17"/>
    </row>
    <row r="207" spans="1:26" ht="315.75" customHeight="1" x14ac:dyDescent="0.2">
      <c r="A207" s="3" t="s">
        <v>26</v>
      </c>
      <c r="B207" s="3" t="s">
        <v>154</v>
      </c>
      <c r="C207" s="3" t="s">
        <v>156</v>
      </c>
      <c r="D207" s="4" t="s">
        <v>136</v>
      </c>
      <c r="E207" s="4" t="s">
        <v>137</v>
      </c>
      <c r="F207" s="4" t="s">
        <v>58</v>
      </c>
      <c r="G207" s="3" t="s">
        <v>63</v>
      </c>
      <c r="H207" s="5" t="s">
        <v>32</v>
      </c>
      <c r="I207" s="4" t="s">
        <v>64</v>
      </c>
      <c r="J207" s="4" t="s">
        <v>65</v>
      </c>
      <c r="K207" s="4" t="s">
        <v>66</v>
      </c>
      <c r="L207" s="6">
        <v>2</v>
      </c>
      <c r="M207" s="6">
        <v>2</v>
      </c>
      <c r="N207" s="7" t="str">
        <f>IF(L207="","",VLOOKUP(L207*M207,[1]FORMULAS!$B$12:$D$22,3,FALSE))</f>
        <v>Bajo</v>
      </c>
      <c r="O207" s="8">
        <f>IF(H207="","",+VLOOKUP(H207,[1]FORMULAS!$B$6:$C$9,2,FALSE))</f>
        <v>25</v>
      </c>
      <c r="P207" s="7" t="str">
        <f>IF(O207="","",VLOOKUP(O207,[1]FORMULAS!$A$28:$B$31,2,FALSE))</f>
        <v>Grave (G)</v>
      </c>
      <c r="Q207" s="9">
        <f t="shared" si="3"/>
        <v>100</v>
      </c>
      <c r="R207" s="8" t="str">
        <f>IF(L207="","",VLOOKUP(L207*M207*O207,[1]FORMULAS!$H$25:$I$55,2,FALSE))</f>
        <v>III</v>
      </c>
      <c r="S207" s="10" t="str">
        <f>IF(L207="","",VLOOKUP(L207*M207*O207,[1]FORMULAS!$H$25:$J$55,3,FALSE))</f>
        <v>Aceptable</v>
      </c>
      <c r="T207" s="11"/>
      <c r="U207" s="11"/>
      <c r="V207" s="4"/>
      <c r="W207" s="4"/>
      <c r="X207" s="4"/>
      <c r="Y207" s="11"/>
      <c r="Z207" s="17"/>
    </row>
    <row r="208" spans="1:26" ht="315.75" customHeight="1" x14ac:dyDescent="0.2">
      <c r="A208" s="3" t="s">
        <v>26</v>
      </c>
      <c r="B208" s="3" t="s">
        <v>154</v>
      </c>
      <c r="C208" s="3" t="s">
        <v>156</v>
      </c>
      <c r="D208" s="4" t="s">
        <v>136</v>
      </c>
      <c r="E208" s="4" t="s">
        <v>137</v>
      </c>
      <c r="F208" s="4" t="s">
        <v>67</v>
      </c>
      <c r="G208" s="3" t="s">
        <v>75</v>
      </c>
      <c r="H208" s="5" t="s">
        <v>45</v>
      </c>
      <c r="I208" s="4" t="s">
        <v>76</v>
      </c>
      <c r="J208" s="4" t="s">
        <v>77</v>
      </c>
      <c r="K208" s="4" t="s">
        <v>78</v>
      </c>
      <c r="L208" s="6">
        <v>6</v>
      </c>
      <c r="M208" s="6">
        <v>3</v>
      </c>
      <c r="N208" s="7" t="str">
        <f>IF(L208="","",VLOOKUP(L208*M208,[1]FORMULAS!$B$12:$D$22,3,FALSE))</f>
        <v>Alto</v>
      </c>
      <c r="O208" s="8">
        <f>IF(H208="","",+VLOOKUP(H208,[1]FORMULAS!$B$6:$C$9,2,FALSE))</f>
        <v>60</v>
      </c>
      <c r="P208" s="7" t="str">
        <f>IF(O208="","",VLOOKUP(O208,[1]FORMULAS!$A$28:$B$31,2,FALSE))</f>
        <v>Muy Grave (MG)</v>
      </c>
      <c r="Q208" s="9">
        <f t="shared" si="3"/>
        <v>1080</v>
      </c>
      <c r="R208" s="8" t="str">
        <f>IF(L208="","",VLOOKUP(L208*M208*O208,[1]FORMULAS!$H$25:$I$55,2,FALSE))</f>
        <v>I</v>
      </c>
      <c r="S208" s="10" t="str">
        <f>IF(L208="","",VLOOKUP(L208*M208*O208,[1]FORMULAS!$H$25:$J$55,3,FALSE))</f>
        <v>No Aceptable</v>
      </c>
      <c r="T208" s="11"/>
      <c r="U208" s="11"/>
      <c r="V208" s="11"/>
      <c r="W208" s="11"/>
      <c r="X208" s="11"/>
      <c r="Y208" s="11"/>
      <c r="Z208" s="17"/>
    </row>
    <row r="209" spans="1:26" ht="315.75" customHeight="1" x14ac:dyDescent="0.2">
      <c r="A209" s="3" t="s">
        <v>26</v>
      </c>
      <c r="B209" s="3" t="s">
        <v>154</v>
      </c>
      <c r="C209" s="3" t="s">
        <v>156</v>
      </c>
      <c r="D209" s="4" t="s">
        <v>136</v>
      </c>
      <c r="E209" s="4" t="s">
        <v>137</v>
      </c>
      <c r="F209" s="4" t="s">
        <v>67</v>
      </c>
      <c r="G209" s="3" t="s">
        <v>111</v>
      </c>
      <c r="H209" s="5" t="s">
        <v>45</v>
      </c>
      <c r="I209" s="4" t="s">
        <v>112</v>
      </c>
      <c r="J209" s="4" t="s">
        <v>113</v>
      </c>
      <c r="K209" s="4" t="s">
        <v>114</v>
      </c>
      <c r="L209" s="6">
        <v>2</v>
      </c>
      <c r="M209" s="6">
        <v>2</v>
      </c>
      <c r="N209" s="7" t="str">
        <f>IF(L209="","",VLOOKUP(L209*M209,[1]FORMULAS!$B$12:$D$22,3,FALSE))</f>
        <v>Bajo</v>
      </c>
      <c r="O209" s="8">
        <f>IF(H209="","",+VLOOKUP(H209,[1]FORMULAS!$B$6:$C$9,2,FALSE))</f>
        <v>60</v>
      </c>
      <c r="P209" s="7" t="str">
        <f>IF(O209="","",VLOOKUP(O209,[1]FORMULAS!$A$28:$B$31,2,FALSE))</f>
        <v>Muy Grave (MG)</v>
      </c>
      <c r="Q209" s="9">
        <f t="shared" si="3"/>
        <v>240</v>
      </c>
      <c r="R209" s="8" t="str">
        <f>IF(L209="","",VLOOKUP(L209*M209*O209,[1]FORMULAS!$H$25:$I$55,2,FALSE))</f>
        <v>II</v>
      </c>
      <c r="S209" s="10" t="str">
        <f>IF(L209="","",VLOOKUP(L209*M209*O209,[1]FORMULAS!$H$25:$J$55,3,FALSE))</f>
        <v>No Aceptable o Aceptable con Control Especifico</v>
      </c>
      <c r="T209" s="11"/>
      <c r="U209" s="11"/>
      <c r="V209" s="11"/>
      <c r="W209" s="11"/>
      <c r="X209" s="4"/>
      <c r="Y209" s="11"/>
      <c r="Z209" s="17"/>
    </row>
    <row r="210" spans="1:26" ht="315.75" customHeight="1" x14ac:dyDescent="0.2">
      <c r="A210" s="3" t="s">
        <v>26</v>
      </c>
      <c r="B210" s="3" t="s">
        <v>154</v>
      </c>
      <c r="C210" s="3" t="s">
        <v>156</v>
      </c>
      <c r="D210" s="4" t="s">
        <v>136</v>
      </c>
      <c r="E210" s="4" t="s">
        <v>137</v>
      </c>
      <c r="F210" s="4" t="s">
        <v>67</v>
      </c>
      <c r="G210" s="3" t="s">
        <v>91</v>
      </c>
      <c r="H210" s="5" t="s">
        <v>32</v>
      </c>
      <c r="I210" s="4" t="s">
        <v>92</v>
      </c>
      <c r="J210" s="4" t="s">
        <v>93</v>
      </c>
      <c r="K210" s="4" t="s">
        <v>94</v>
      </c>
      <c r="L210" s="6">
        <v>2</v>
      </c>
      <c r="M210" s="6">
        <v>3</v>
      </c>
      <c r="N210" s="7" t="str">
        <f>IF(L210="","",VLOOKUP(L210*M210,[1]FORMULAS!$B$12:$D$22,3,FALSE))</f>
        <v>Medio</v>
      </c>
      <c r="O210" s="8">
        <f>IF(H210="","",+VLOOKUP(H210,[1]FORMULAS!$B$6:$C$9,2,FALSE))</f>
        <v>25</v>
      </c>
      <c r="P210" s="7" t="str">
        <f>IF(O210="","",VLOOKUP(O210,[1]FORMULAS!$A$28:$B$31,2,FALSE))</f>
        <v>Grave (G)</v>
      </c>
      <c r="Q210" s="9">
        <f t="shared" si="3"/>
        <v>150</v>
      </c>
      <c r="R210" s="8" t="str">
        <f>IF(L210="","",VLOOKUP(L210*M210*O210,[1]FORMULAS!$H$25:$I$55,2,FALSE))</f>
        <v>II</v>
      </c>
      <c r="S210" s="10" t="str">
        <f>IF(L210="","",VLOOKUP(L210*M210*O210,[1]FORMULAS!$H$25:$J$55,3,FALSE))</f>
        <v>No Aceptable o Aceptable con Control Especifico</v>
      </c>
      <c r="T210" s="11"/>
      <c r="U210" s="11"/>
      <c r="V210" s="4"/>
      <c r="W210" s="4"/>
      <c r="X210" s="4"/>
      <c r="Y210" s="11"/>
      <c r="Z210" s="17"/>
    </row>
    <row r="211" spans="1:26" ht="315.75" customHeight="1" x14ac:dyDescent="0.2">
      <c r="A211" s="3" t="s">
        <v>26</v>
      </c>
      <c r="B211" s="3" t="s">
        <v>154</v>
      </c>
      <c r="C211" s="3" t="s">
        <v>156</v>
      </c>
      <c r="D211" s="4" t="s">
        <v>136</v>
      </c>
      <c r="E211" s="4" t="s">
        <v>137</v>
      </c>
      <c r="F211" s="4" t="s">
        <v>67</v>
      </c>
      <c r="G211" s="3" t="s">
        <v>87</v>
      </c>
      <c r="H211" s="5" t="s">
        <v>32</v>
      </c>
      <c r="I211" s="4" t="s">
        <v>88</v>
      </c>
      <c r="J211" s="4" t="s">
        <v>89</v>
      </c>
      <c r="K211" s="4" t="s">
        <v>90</v>
      </c>
      <c r="L211" s="6">
        <v>6</v>
      </c>
      <c r="M211" s="6">
        <v>2</v>
      </c>
      <c r="N211" s="7" t="str">
        <f>IF(L211="","",VLOOKUP(L211*M211,[1]FORMULAS!$B$12:$D$22,3,FALSE))</f>
        <v>Alto</v>
      </c>
      <c r="O211" s="8">
        <f>IF(H211="","",+VLOOKUP(H211,[1]FORMULAS!$B$6:$C$9,2,FALSE))</f>
        <v>25</v>
      </c>
      <c r="P211" s="7" t="str">
        <f>IF(O211="","",VLOOKUP(O211,[1]FORMULAS!$A$28:$B$31,2,FALSE))</f>
        <v>Grave (G)</v>
      </c>
      <c r="Q211" s="9">
        <f t="shared" si="3"/>
        <v>300</v>
      </c>
      <c r="R211" s="8" t="str">
        <f>IF(L211="","",VLOOKUP(L211*M211*O211,[1]FORMULAS!$H$25:$I$55,2,FALSE))</f>
        <v>II</v>
      </c>
      <c r="S211" s="10" t="str">
        <f>IF(L211="","",VLOOKUP(L211*M211*O211,[1]FORMULAS!$H$25:$J$55,3,FALSE))</f>
        <v>No Aceptable o Aceptable con Control Especifico</v>
      </c>
      <c r="T211" s="11"/>
      <c r="U211" s="11"/>
      <c r="V211" s="4"/>
      <c r="W211" s="4"/>
      <c r="X211" s="4"/>
      <c r="Y211" s="11"/>
      <c r="Z211" s="17"/>
    </row>
    <row r="212" spans="1:26" ht="315.75" customHeight="1" x14ac:dyDescent="0.2">
      <c r="A212" s="3" t="s">
        <v>26</v>
      </c>
      <c r="B212" s="3" t="s">
        <v>154</v>
      </c>
      <c r="C212" s="3" t="s">
        <v>156</v>
      </c>
      <c r="D212" s="4" t="s">
        <v>136</v>
      </c>
      <c r="E212" s="4" t="s">
        <v>137</v>
      </c>
      <c r="F212" s="4" t="s">
        <v>115</v>
      </c>
      <c r="G212" s="3" t="s">
        <v>120</v>
      </c>
      <c r="H212" s="5" t="s">
        <v>45</v>
      </c>
      <c r="I212" s="4" t="s">
        <v>121</v>
      </c>
      <c r="J212" s="4" t="s">
        <v>122</v>
      </c>
      <c r="K212" s="4" t="s">
        <v>123</v>
      </c>
      <c r="L212" s="6">
        <v>2</v>
      </c>
      <c r="M212" s="6">
        <v>3</v>
      </c>
      <c r="N212" s="7" t="str">
        <f>IF(L212="","",VLOOKUP(L212*M212,[1]FORMULAS!$B$12:$D$22,3,FALSE))</f>
        <v>Medio</v>
      </c>
      <c r="O212" s="8">
        <f>IF(H212="","",+VLOOKUP(H212,[1]FORMULAS!$B$6:$C$9,2,FALSE))</f>
        <v>60</v>
      </c>
      <c r="P212" s="7" t="str">
        <f>IF(O212="","",VLOOKUP(O212,[1]FORMULAS!$A$28:$B$31,2,FALSE))</f>
        <v>Muy Grave (MG)</v>
      </c>
      <c r="Q212" s="9">
        <f t="shared" si="3"/>
        <v>360</v>
      </c>
      <c r="R212" s="8" t="str">
        <f>IF(L212="","",VLOOKUP(L212*M212*O212,[1]FORMULAS!$H$25:$I$55,2,FALSE))</f>
        <v>II</v>
      </c>
      <c r="S212" s="10" t="str">
        <f>IF(L212="","",VLOOKUP(L212*M212*O212,[1]FORMULAS!$H$25:$J$55,3,FALSE))</f>
        <v>No Aceptable o Aceptable con Control Especifico</v>
      </c>
      <c r="T212" s="11"/>
      <c r="U212" s="11"/>
      <c r="V212" s="11"/>
      <c r="W212" s="11"/>
      <c r="X212" s="11"/>
      <c r="Y212" s="11"/>
      <c r="Z212" s="17"/>
    </row>
    <row r="213" spans="1:26" ht="315.75" customHeight="1" x14ac:dyDescent="0.2">
      <c r="A213" s="3" t="s">
        <v>26</v>
      </c>
      <c r="B213" s="3" t="s">
        <v>154</v>
      </c>
      <c r="C213" s="3" t="s">
        <v>156</v>
      </c>
      <c r="D213" s="4" t="s">
        <v>136</v>
      </c>
      <c r="E213" s="4" t="s">
        <v>137</v>
      </c>
      <c r="F213" s="4" t="s">
        <v>95</v>
      </c>
      <c r="G213" s="3" t="s">
        <v>101</v>
      </c>
      <c r="H213" s="5" t="s">
        <v>97</v>
      </c>
      <c r="I213" s="4" t="s">
        <v>102</v>
      </c>
      <c r="J213" s="4" t="s">
        <v>103</v>
      </c>
      <c r="K213" s="4" t="s">
        <v>104</v>
      </c>
      <c r="L213" s="6">
        <v>2</v>
      </c>
      <c r="M213" s="6">
        <v>3</v>
      </c>
      <c r="N213" s="7" t="str">
        <f>IF(L213="","",VLOOKUP(L213*M213,[1]FORMULAS!$B$12:$D$22,3,FALSE))</f>
        <v>Medio</v>
      </c>
      <c r="O213" s="8">
        <f>IF(H213="","",+VLOOKUP(H213,[1]FORMULAS!$B$6:$C$9,2,FALSE))</f>
        <v>100</v>
      </c>
      <c r="P213" s="7" t="str">
        <f>IF(O213="","",VLOOKUP(O213,[1]FORMULAS!$A$28:$B$31,2,FALSE))</f>
        <v>Mortal o Catastrófico  (M)</v>
      </c>
      <c r="Q213" s="9">
        <f t="shared" si="3"/>
        <v>600</v>
      </c>
      <c r="R213" s="8" t="str">
        <f>IF(L213="","",VLOOKUP(L213*M213*O213,[1]FORMULAS!$H$25:$I$55,2,FALSE))</f>
        <v>I</v>
      </c>
      <c r="S213" s="10" t="str">
        <f>IF(L213="","",VLOOKUP(L213*M213*O213,[1]FORMULAS!$H$25:$J$55,3,FALSE))</f>
        <v>No Aceptable</v>
      </c>
      <c r="T213" s="11"/>
      <c r="U213" s="11"/>
      <c r="V213" s="4"/>
      <c r="W213" s="4"/>
      <c r="X213" s="4"/>
      <c r="Y213" s="11"/>
      <c r="Z213" s="17"/>
    </row>
    <row r="214" spans="1:26" ht="315.75" customHeight="1" x14ac:dyDescent="0.2">
      <c r="A214" s="3" t="s">
        <v>26</v>
      </c>
      <c r="B214" s="3" t="s">
        <v>154</v>
      </c>
      <c r="C214" s="3" t="s">
        <v>157</v>
      </c>
      <c r="D214" s="4" t="s">
        <v>136</v>
      </c>
      <c r="E214" s="4" t="s">
        <v>137</v>
      </c>
      <c r="F214" s="4" t="s">
        <v>30</v>
      </c>
      <c r="G214" s="3" t="s">
        <v>31</v>
      </c>
      <c r="H214" s="5" t="s">
        <v>32</v>
      </c>
      <c r="I214" s="4" t="s">
        <v>33</v>
      </c>
      <c r="J214" s="4" t="s">
        <v>34</v>
      </c>
      <c r="K214" s="4" t="s">
        <v>35</v>
      </c>
      <c r="L214" s="6">
        <v>6</v>
      </c>
      <c r="M214" s="6">
        <v>3</v>
      </c>
      <c r="N214" s="7" t="str">
        <f>IF(L214="","",VLOOKUP(L214*M214,[1]FORMULAS!$B$12:$D$22,3,FALSE))</f>
        <v>Alto</v>
      </c>
      <c r="O214" s="8">
        <f>IF(H214="","",+VLOOKUP(H214,[1]FORMULAS!$B$6:$C$9,2,FALSE))</f>
        <v>25</v>
      </c>
      <c r="P214" s="7" t="str">
        <f>IF(O214="","",VLOOKUP(O214,[1]FORMULAS!$A$28:$B$31,2,FALSE))</f>
        <v>Grave (G)</v>
      </c>
      <c r="Q214" s="9">
        <f t="shared" si="3"/>
        <v>450</v>
      </c>
      <c r="R214" s="8" t="str">
        <f>IF(L214="","",VLOOKUP(L214*M214*O214,[1]FORMULAS!$H$25:$I$55,2,FALSE))</f>
        <v>II</v>
      </c>
      <c r="S214" s="10" t="str">
        <f>IF(L214="","",VLOOKUP(L214*M214*O214,[1]FORMULAS!$H$25:$J$55,3,FALSE))</f>
        <v>No Aceptable o Aceptable con Control Especifico</v>
      </c>
      <c r="T214" s="11"/>
      <c r="U214" s="11"/>
      <c r="V214" s="11"/>
      <c r="W214" s="11"/>
      <c r="X214" s="11"/>
      <c r="Y214" s="11"/>
      <c r="Z214" s="17"/>
    </row>
    <row r="215" spans="1:26" ht="315.75" customHeight="1" x14ac:dyDescent="0.2">
      <c r="A215" s="3" t="s">
        <v>26</v>
      </c>
      <c r="B215" s="3" t="s">
        <v>154</v>
      </c>
      <c r="C215" s="3" t="s">
        <v>157</v>
      </c>
      <c r="D215" s="4" t="s">
        <v>136</v>
      </c>
      <c r="E215" s="4" t="s">
        <v>137</v>
      </c>
      <c r="F215" s="4" t="s">
        <v>30</v>
      </c>
      <c r="G215" s="3" t="s">
        <v>36</v>
      </c>
      <c r="H215" s="5" t="s">
        <v>37</v>
      </c>
      <c r="I215" s="4" t="s">
        <v>38</v>
      </c>
      <c r="J215" s="4" t="s">
        <v>39</v>
      </c>
      <c r="K215" s="4" t="s">
        <v>40</v>
      </c>
      <c r="L215" s="6">
        <v>6</v>
      </c>
      <c r="M215" s="6">
        <v>3</v>
      </c>
      <c r="N215" s="7" t="str">
        <f>IF(L215="","",VLOOKUP(L215*M215,[1]FORMULAS!$B$12:$D$22,3,FALSE))</f>
        <v>Alto</v>
      </c>
      <c r="O215" s="8">
        <f>IF(H215="","",+VLOOKUP(H215,[1]FORMULAS!$B$6:$C$9,2,FALSE))</f>
        <v>10</v>
      </c>
      <c r="P215" s="7" t="str">
        <f>IF(O215="","",VLOOKUP(O215,[1]FORMULAS!$A$28:$B$31,2,FALSE))</f>
        <v>Leve (L)</v>
      </c>
      <c r="Q215" s="9">
        <f t="shared" si="3"/>
        <v>180</v>
      </c>
      <c r="R215" s="8" t="str">
        <f>IF(L215="","",VLOOKUP(L215*M215*O215,[1]FORMULAS!$H$25:$I$55,2,FALSE))</f>
        <v>II</v>
      </c>
      <c r="S215" s="10" t="str">
        <f>IF(L215="","",VLOOKUP(L215*M215*O215,[1]FORMULAS!$H$25:$J$55,3,FALSE))</f>
        <v>No Aceptable o Aceptable con Control Especifico</v>
      </c>
      <c r="T215" s="11"/>
      <c r="U215" s="11"/>
      <c r="V215" s="4"/>
      <c r="W215" s="4"/>
      <c r="X215" s="3"/>
      <c r="Y215" s="11"/>
      <c r="Z215" s="17"/>
    </row>
    <row r="216" spans="1:26" ht="315.75" customHeight="1" x14ac:dyDescent="0.2">
      <c r="A216" s="3" t="s">
        <v>26</v>
      </c>
      <c r="B216" s="3" t="s">
        <v>154</v>
      </c>
      <c r="C216" s="3" t="s">
        <v>157</v>
      </c>
      <c r="D216" s="4" t="s">
        <v>136</v>
      </c>
      <c r="E216" s="4" t="s">
        <v>137</v>
      </c>
      <c r="F216" s="4" t="s">
        <v>30</v>
      </c>
      <c r="G216" s="3" t="s">
        <v>41</v>
      </c>
      <c r="H216" s="5" t="s">
        <v>37</v>
      </c>
      <c r="I216" s="4"/>
      <c r="J216" s="4" t="s">
        <v>42</v>
      </c>
      <c r="K216" s="4" t="s">
        <v>43</v>
      </c>
      <c r="L216" s="6">
        <v>2</v>
      </c>
      <c r="M216" s="6">
        <v>3</v>
      </c>
      <c r="N216" s="7" t="str">
        <f>IF(L216="","",VLOOKUP(L216*M216,[1]FORMULAS!$B$12:$D$22,3,FALSE))</f>
        <v>Medio</v>
      </c>
      <c r="O216" s="8">
        <f>IF(H216="","",+VLOOKUP(H216,[1]FORMULAS!$B$6:$C$9,2,FALSE))</f>
        <v>10</v>
      </c>
      <c r="P216" s="7" t="str">
        <f>IF(O216="","",VLOOKUP(O216,[1]FORMULAS!$A$28:$B$31,2,FALSE))</f>
        <v>Leve (L)</v>
      </c>
      <c r="Q216" s="9">
        <f t="shared" si="3"/>
        <v>60</v>
      </c>
      <c r="R216" s="8" t="str">
        <f>IF(L216="","",VLOOKUP(L216*M216*O216,[1]FORMULAS!$H$25:$I$55,2,FALSE))</f>
        <v>III</v>
      </c>
      <c r="S216" s="10" t="str">
        <f>IF(L216="","",VLOOKUP(L216*M216*O216,[1]FORMULAS!$H$25:$J$55,3,FALSE))</f>
        <v>Aceptable</v>
      </c>
      <c r="T216" s="11"/>
      <c r="U216" s="11"/>
      <c r="V216" s="11"/>
      <c r="W216" s="11"/>
      <c r="X216" s="11"/>
      <c r="Y216" s="11"/>
      <c r="Z216" s="17"/>
    </row>
    <row r="217" spans="1:26" ht="315.75" customHeight="1" x14ac:dyDescent="0.2">
      <c r="A217" s="3" t="s">
        <v>26</v>
      </c>
      <c r="B217" s="3" t="s">
        <v>154</v>
      </c>
      <c r="C217" s="3" t="s">
        <v>157</v>
      </c>
      <c r="D217" s="4" t="s">
        <v>136</v>
      </c>
      <c r="E217" s="4" t="s">
        <v>137</v>
      </c>
      <c r="F217" s="4" t="s">
        <v>30</v>
      </c>
      <c r="G217" s="3" t="s">
        <v>44</v>
      </c>
      <c r="H217" s="5" t="s">
        <v>45</v>
      </c>
      <c r="I217" s="4" t="s">
        <v>46</v>
      </c>
      <c r="J217" s="4" t="s">
        <v>47</v>
      </c>
      <c r="K217" s="4" t="s">
        <v>48</v>
      </c>
      <c r="L217" s="6">
        <v>2</v>
      </c>
      <c r="M217" s="6">
        <v>3</v>
      </c>
      <c r="N217" s="7" t="str">
        <f>IF(L217="","",VLOOKUP(L217*M217,[1]FORMULAS!$B$12:$D$22,3,FALSE))</f>
        <v>Medio</v>
      </c>
      <c r="O217" s="8">
        <f>IF(H217="","",+VLOOKUP(H217,[1]FORMULAS!$B$6:$C$9,2,FALSE))</f>
        <v>60</v>
      </c>
      <c r="P217" s="7" t="str">
        <f>IF(O217="","",VLOOKUP(O217,[1]FORMULAS!$A$28:$B$31,2,FALSE))</f>
        <v>Muy Grave (MG)</v>
      </c>
      <c r="Q217" s="9">
        <f t="shared" si="3"/>
        <v>360</v>
      </c>
      <c r="R217" s="8" t="str">
        <f>IF(L217="","",VLOOKUP(L217*M217*O217,[1]FORMULAS!$H$25:$I$55,2,FALSE))</f>
        <v>II</v>
      </c>
      <c r="S217" s="10" t="str">
        <f>IF(L217="","",VLOOKUP(L217*M217*O217,[1]FORMULAS!$H$25:$J$55,3,FALSE))</f>
        <v>No Aceptable o Aceptable con Control Especifico</v>
      </c>
      <c r="T217" s="11"/>
      <c r="U217" s="11"/>
      <c r="V217" s="11"/>
      <c r="W217" s="11"/>
      <c r="X217" s="11"/>
      <c r="Y217" s="11"/>
      <c r="Z217" s="17"/>
    </row>
    <row r="218" spans="1:26" ht="315.75" customHeight="1" x14ac:dyDescent="0.2">
      <c r="A218" s="3" t="s">
        <v>26</v>
      </c>
      <c r="B218" s="3" t="s">
        <v>154</v>
      </c>
      <c r="C218" s="3" t="s">
        <v>157</v>
      </c>
      <c r="D218" s="4" t="s">
        <v>136</v>
      </c>
      <c r="E218" s="4" t="s">
        <v>137</v>
      </c>
      <c r="F218" s="4" t="s">
        <v>30</v>
      </c>
      <c r="G218" s="3" t="s">
        <v>126</v>
      </c>
      <c r="H218" s="5" t="s">
        <v>45</v>
      </c>
      <c r="I218" s="4" t="s">
        <v>127</v>
      </c>
      <c r="J218" s="4" t="s">
        <v>128</v>
      </c>
      <c r="K218" s="4" t="s">
        <v>129</v>
      </c>
      <c r="L218" s="6">
        <v>6</v>
      </c>
      <c r="M218" s="6">
        <v>2</v>
      </c>
      <c r="N218" s="7" t="str">
        <f>IF(L218="","",VLOOKUP(L218*M218,[1]FORMULAS!$B$12:$D$22,3,FALSE))</f>
        <v>Alto</v>
      </c>
      <c r="O218" s="8">
        <f>IF(H218="","",+VLOOKUP(H218,[1]FORMULAS!$B$6:$C$9,2,FALSE))</f>
        <v>60</v>
      </c>
      <c r="P218" s="7" t="str">
        <f>IF(O218="","",VLOOKUP(O218,[1]FORMULAS!$A$28:$B$31,2,FALSE))</f>
        <v>Muy Grave (MG)</v>
      </c>
      <c r="Q218" s="9">
        <f t="shared" si="3"/>
        <v>720</v>
      </c>
      <c r="R218" s="8" t="str">
        <f>IF(L218="","",VLOOKUP(L218*M218*O218,[1]FORMULAS!$H$25:$I$55,2,FALSE))</f>
        <v>I</v>
      </c>
      <c r="S218" s="10" t="str">
        <f>IF(L218="","",VLOOKUP(L218*M218*O218,[1]FORMULAS!$H$25:$J$55,3,FALSE))</f>
        <v>No Aceptable</v>
      </c>
      <c r="T218" s="11"/>
      <c r="U218" s="11"/>
      <c r="V218" s="4"/>
      <c r="W218" s="4"/>
      <c r="X218" s="4"/>
      <c r="Y218" s="11"/>
      <c r="Z218" s="17"/>
    </row>
    <row r="219" spans="1:26" ht="315.75" customHeight="1" x14ac:dyDescent="0.2">
      <c r="A219" s="3" t="s">
        <v>26</v>
      </c>
      <c r="B219" s="3" t="s">
        <v>154</v>
      </c>
      <c r="C219" s="3" t="s">
        <v>157</v>
      </c>
      <c r="D219" s="4" t="s">
        <v>136</v>
      </c>
      <c r="E219" s="4" t="s">
        <v>137</v>
      </c>
      <c r="F219" s="4" t="s">
        <v>49</v>
      </c>
      <c r="G219" s="3" t="s">
        <v>50</v>
      </c>
      <c r="H219" s="5" t="s">
        <v>32</v>
      </c>
      <c r="I219" s="4" t="s">
        <v>51</v>
      </c>
      <c r="J219" s="4" t="s">
        <v>52</v>
      </c>
      <c r="K219" s="4" t="s">
        <v>53</v>
      </c>
      <c r="L219" s="6">
        <v>2</v>
      </c>
      <c r="M219" s="6">
        <v>2</v>
      </c>
      <c r="N219" s="7" t="str">
        <f>IF(L219="","",VLOOKUP(L219*M219,[1]FORMULAS!$B$12:$D$22,3,FALSE))</f>
        <v>Bajo</v>
      </c>
      <c r="O219" s="8">
        <f>IF(H219="","",+VLOOKUP(H219,[1]FORMULAS!$B$6:$C$9,2,FALSE))</f>
        <v>25</v>
      </c>
      <c r="P219" s="7" t="str">
        <f>IF(O219="","",VLOOKUP(O219,[1]FORMULAS!$A$28:$B$31,2,FALSE))</f>
        <v>Grave (G)</v>
      </c>
      <c r="Q219" s="9">
        <f t="shared" si="3"/>
        <v>100</v>
      </c>
      <c r="R219" s="8" t="str">
        <f>IF(L219="","",VLOOKUP(L219*M219*O219,[1]FORMULAS!$H$25:$I$55,2,FALSE))</f>
        <v>III</v>
      </c>
      <c r="S219" s="10" t="str">
        <f>IF(L219="","",VLOOKUP(L219*M219*O219,[1]FORMULAS!$H$25:$J$55,3,FALSE))</f>
        <v>Aceptable</v>
      </c>
      <c r="T219" s="11"/>
      <c r="U219" s="11"/>
      <c r="V219" s="11"/>
      <c r="W219" s="11"/>
      <c r="X219" s="11"/>
      <c r="Y219" s="11"/>
      <c r="Z219" s="17"/>
    </row>
    <row r="220" spans="1:26" ht="315.75" customHeight="1" x14ac:dyDescent="0.2">
      <c r="A220" s="3" t="s">
        <v>26</v>
      </c>
      <c r="B220" s="3" t="s">
        <v>154</v>
      </c>
      <c r="C220" s="3" t="s">
        <v>157</v>
      </c>
      <c r="D220" s="4" t="s">
        <v>136</v>
      </c>
      <c r="E220" s="4" t="s">
        <v>137</v>
      </c>
      <c r="F220" s="4" t="s">
        <v>49</v>
      </c>
      <c r="G220" s="3" t="s">
        <v>54</v>
      </c>
      <c r="H220" s="5" t="s">
        <v>45</v>
      </c>
      <c r="I220" s="4" t="s">
        <v>55</v>
      </c>
      <c r="J220" s="4" t="s">
        <v>56</v>
      </c>
      <c r="K220" s="4" t="s">
        <v>57</v>
      </c>
      <c r="L220" s="6">
        <v>2</v>
      </c>
      <c r="M220" s="6">
        <v>2</v>
      </c>
      <c r="N220" s="7" t="str">
        <f>IF(L220="","",VLOOKUP(L220*M220,[1]FORMULAS!$B$12:$D$22,3,FALSE))</f>
        <v>Bajo</v>
      </c>
      <c r="O220" s="8">
        <f>IF(H220="","",+VLOOKUP(H220,[1]FORMULAS!$B$6:$C$9,2,FALSE))</f>
        <v>60</v>
      </c>
      <c r="P220" s="7" t="str">
        <f>IF(O220="","",VLOOKUP(O220,[1]FORMULAS!$A$28:$B$31,2,FALSE))</f>
        <v>Muy Grave (MG)</v>
      </c>
      <c r="Q220" s="9">
        <f t="shared" si="3"/>
        <v>240</v>
      </c>
      <c r="R220" s="8" t="str">
        <f>IF(L220="","",VLOOKUP(L220*M220*O220,[1]FORMULAS!$H$25:$I$55,2,FALSE))</f>
        <v>II</v>
      </c>
      <c r="S220" s="10" t="str">
        <f>IF(L220="","",VLOOKUP(L220*M220*O220,[1]FORMULAS!$H$25:$J$55,3,FALSE))</f>
        <v>No Aceptable o Aceptable con Control Especifico</v>
      </c>
      <c r="T220" s="11"/>
      <c r="U220" s="11"/>
      <c r="V220" s="11"/>
      <c r="W220" s="11"/>
      <c r="X220" s="4"/>
      <c r="Y220" s="11"/>
      <c r="Z220" s="17"/>
    </row>
    <row r="221" spans="1:26" ht="315.75" customHeight="1" x14ac:dyDescent="0.2">
      <c r="A221" s="3" t="s">
        <v>26</v>
      </c>
      <c r="B221" s="3" t="s">
        <v>154</v>
      </c>
      <c r="C221" s="3" t="s">
        <v>157</v>
      </c>
      <c r="D221" s="4" t="s">
        <v>136</v>
      </c>
      <c r="E221" s="4" t="s">
        <v>137</v>
      </c>
      <c r="F221" s="4" t="s">
        <v>58</v>
      </c>
      <c r="G221" s="3" t="s">
        <v>59</v>
      </c>
      <c r="H221" s="5" t="s">
        <v>32</v>
      </c>
      <c r="I221" s="4" t="s">
        <v>60</v>
      </c>
      <c r="J221" s="4" t="s">
        <v>61</v>
      </c>
      <c r="K221" s="4" t="s">
        <v>62</v>
      </c>
      <c r="L221" s="6">
        <v>2</v>
      </c>
      <c r="M221" s="6">
        <v>2</v>
      </c>
      <c r="N221" s="7" t="str">
        <f>IF(L221="","",VLOOKUP(L221*M221,[1]FORMULAS!$B$12:$D$22,3,FALSE))</f>
        <v>Bajo</v>
      </c>
      <c r="O221" s="8">
        <f>IF(H221="","",+VLOOKUP(H221,[1]FORMULAS!$B$6:$C$9,2,FALSE))</f>
        <v>25</v>
      </c>
      <c r="P221" s="7" t="str">
        <f>IF(O221="","",VLOOKUP(O221,[1]FORMULAS!$A$28:$B$31,2,FALSE))</f>
        <v>Grave (G)</v>
      </c>
      <c r="Q221" s="9">
        <f t="shared" si="3"/>
        <v>100</v>
      </c>
      <c r="R221" s="8" t="str">
        <f>IF(L221="","",VLOOKUP(L221*M221*O221,[1]FORMULAS!$H$25:$I$55,2,FALSE))</f>
        <v>III</v>
      </c>
      <c r="S221" s="10" t="str">
        <f>IF(L221="","",VLOOKUP(L221*M221*O221,[1]FORMULAS!$H$25:$J$55,3,FALSE))</f>
        <v>Aceptable</v>
      </c>
      <c r="T221" s="11"/>
      <c r="U221" s="11"/>
      <c r="V221" s="4"/>
      <c r="W221" s="4"/>
      <c r="X221" s="4"/>
      <c r="Y221" s="11"/>
      <c r="Z221" s="17"/>
    </row>
    <row r="222" spans="1:26" ht="315.75" customHeight="1" x14ac:dyDescent="0.2">
      <c r="A222" s="3" t="s">
        <v>26</v>
      </c>
      <c r="B222" s="3" t="s">
        <v>154</v>
      </c>
      <c r="C222" s="3" t="s">
        <v>157</v>
      </c>
      <c r="D222" s="4" t="s">
        <v>136</v>
      </c>
      <c r="E222" s="4" t="s">
        <v>137</v>
      </c>
      <c r="F222" s="4" t="s">
        <v>58</v>
      </c>
      <c r="G222" s="3" t="s">
        <v>63</v>
      </c>
      <c r="H222" s="5" t="s">
        <v>32</v>
      </c>
      <c r="I222" s="4" t="s">
        <v>64</v>
      </c>
      <c r="J222" s="4" t="s">
        <v>65</v>
      </c>
      <c r="K222" s="4" t="s">
        <v>66</v>
      </c>
      <c r="L222" s="6">
        <v>2</v>
      </c>
      <c r="M222" s="6">
        <v>2</v>
      </c>
      <c r="N222" s="7" t="str">
        <f>IF(L222="","",VLOOKUP(L222*M222,[1]FORMULAS!$B$12:$D$22,3,FALSE))</f>
        <v>Bajo</v>
      </c>
      <c r="O222" s="8">
        <f>IF(H222="","",+VLOOKUP(H222,[1]FORMULAS!$B$6:$C$9,2,FALSE))</f>
        <v>25</v>
      </c>
      <c r="P222" s="7" t="str">
        <f>IF(O222="","",VLOOKUP(O222,[1]FORMULAS!$A$28:$B$31,2,FALSE))</f>
        <v>Grave (G)</v>
      </c>
      <c r="Q222" s="9">
        <f t="shared" si="3"/>
        <v>100</v>
      </c>
      <c r="R222" s="8" t="str">
        <f>IF(L222="","",VLOOKUP(L222*M222*O222,[1]FORMULAS!$H$25:$I$55,2,FALSE))</f>
        <v>III</v>
      </c>
      <c r="S222" s="10" t="str">
        <f>IF(L222="","",VLOOKUP(L222*M222*O222,[1]FORMULAS!$H$25:$J$55,3,FALSE))</f>
        <v>Aceptable</v>
      </c>
      <c r="T222" s="11"/>
      <c r="U222" s="11"/>
      <c r="V222" s="11"/>
      <c r="W222" s="11"/>
      <c r="X222" s="11"/>
      <c r="Y222" s="11"/>
      <c r="Z222" s="17"/>
    </row>
    <row r="223" spans="1:26" ht="315.75" customHeight="1" x14ac:dyDescent="0.2">
      <c r="A223" s="3" t="s">
        <v>26</v>
      </c>
      <c r="B223" s="3" t="s">
        <v>154</v>
      </c>
      <c r="C223" s="3" t="s">
        <v>157</v>
      </c>
      <c r="D223" s="4" t="s">
        <v>136</v>
      </c>
      <c r="E223" s="4" t="s">
        <v>137</v>
      </c>
      <c r="F223" s="4" t="s">
        <v>67</v>
      </c>
      <c r="G223" s="3" t="s">
        <v>75</v>
      </c>
      <c r="H223" s="5" t="s">
        <v>45</v>
      </c>
      <c r="I223" s="4" t="s">
        <v>76</v>
      </c>
      <c r="J223" s="4" t="s">
        <v>77</v>
      </c>
      <c r="K223" s="4" t="s">
        <v>78</v>
      </c>
      <c r="L223" s="6">
        <v>6</v>
      </c>
      <c r="M223" s="6">
        <v>3</v>
      </c>
      <c r="N223" s="7" t="str">
        <f>IF(L223="","",VLOOKUP(L223*M223,[1]FORMULAS!$B$12:$D$22,3,FALSE))</f>
        <v>Alto</v>
      </c>
      <c r="O223" s="8">
        <f>IF(H223="","",+VLOOKUP(H223,[1]FORMULAS!$B$6:$C$9,2,FALSE))</f>
        <v>60</v>
      </c>
      <c r="P223" s="7" t="str">
        <f>IF(O223="","",VLOOKUP(O223,[1]FORMULAS!$A$28:$B$31,2,FALSE))</f>
        <v>Muy Grave (MG)</v>
      </c>
      <c r="Q223" s="9">
        <f t="shared" si="3"/>
        <v>1080</v>
      </c>
      <c r="R223" s="8" t="str">
        <f>IF(L223="","",VLOOKUP(L223*M223*O223,[1]FORMULAS!$H$25:$I$55,2,FALSE))</f>
        <v>I</v>
      </c>
      <c r="S223" s="10" t="str">
        <f>IF(L223="","",VLOOKUP(L223*M223*O223,[1]FORMULAS!$H$25:$J$55,3,FALSE))</f>
        <v>No Aceptable</v>
      </c>
      <c r="T223" s="11"/>
      <c r="U223" s="11"/>
      <c r="V223" s="4"/>
      <c r="W223" s="4"/>
      <c r="X223" s="4"/>
      <c r="Y223" s="11"/>
      <c r="Z223" s="17"/>
    </row>
    <row r="224" spans="1:26" ht="315.75" customHeight="1" x14ac:dyDescent="0.2">
      <c r="A224" s="3" t="s">
        <v>26</v>
      </c>
      <c r="B224" s="3" t="s">
        <v>154</v>
      </c>
      <c r="C224" s="3" t="s">
        <v>157</v>
      </c>
      <c r="D224" s="4" t="s">
        <v>136</v>
      </c>
      <c r="E224" s="4" t="s">
        <v>137</v>
      </c>
      <c r="F224" s="4" t="s">
        <v>67</v>
      </c>
      <c r="G224" s="3" t="s">
        <v>111</v>
      </c>
      <c r="H224" s="5" t="s">
        <v>45</v>
      </c>
      <c r="I224" s="4" t="s">
        <v>112</v>
      </c>
      <c r="J224" s="4" t="s">
        <v>113</v>
      </c>
      <c r="K224" s="4" t="s">
        <v>114</v>
      </c>
      <c r="L224" s="6">
        <v>2</v>
      </c>
      <c r="M224" s="6">
        <v>2</v>
      </c>
      <c r="N224" s="7" t="str">
        <f>IF(L224="","",VLOOKUP(L224*M224,[1]FORMULAS!$B$12:$D$22,3,FALSE))</f>
        <v>Bajo</v>
      </c>
      <c r="O224" s="8">
        <f>IF(H224="","",+VLOOKUP(H224,[1]FORMULAS!$B$6:$C$9,2,FALSE))</f>
        <v>60</v>
      </c>
      <c r="P224" s="7" t="str">
        <f>IF(O224="","",VLOOKUP(O224,[1]FORMULAS!$A$28:$B$31,2,FALSE))</f>
        <v>Muy Grave (MG)</v>
      </c>
      <c r="Q224" s="9">
        <f t="shared" si="3"/>
        <v>240</v>
      </c>
      <c r="R224" s="8" t="str">
        <f>IF(L224="","",VLOOKUP(L224*M224*O224,[1]FORMULAS!$H$25:$I$55,2,FALSE))</f>
        <v>II</v>
      </c>
      <c r="S224" s="10" t="str">
        <f>IF(L224="","",VLOOKUP(L224*M224*O224,[1]FORMULAS!$H$25:$J$55,3,FALSE))</f>
        <v>No Aceptable o Aceptable con Control Especifico</v>
      </c>
      <c r="T224" s="11"/>
      <c r="U224" s="11"/>
      <c r="V224" s="11"/>
      <c r="W224" s="11"/>
      <c r="X224" s="11"/>
      <c r="Y224" s="11"/>
      <c r="Z224" s="17"/>
    </row>
    <row r="225" spans="1:26" ht="315.75" customHeight="1" x14ac:dyDescent="0.2">
      <c r="A225" s="3" t="s">
        <v>26</v>
      </c>
      <c r="B225" s="3" t="s">
        <v>154</v>
      </c>
      <c r="C225" s="3" t="s">
        <v>157</v>
      </c>
      <c r="D225" s="4" t="s">
        <v>136</v>
      </c>
      <c r="E225" s="4" t="s">
        <v>137</v>
      </c>
      <c r="F225" s="4" t="s">
        <v>67</v>
      </c>
      <c r="G225" s="3" t="s">
        <v>91</v>
      </c>
      <c r="H225" s="5" t="s">
        <v>32</v>
      </c>
      <c r="I225" s="4" t="s">
        <v>92</v>
      </c>
      <c r="J225" s="4" t="s">
        <v>93</v>
      </c>
      <c r="K225" s="4" t="s">
        <v>94</v>
      </c>
      <c r="L225" s="6">
        <v>2</v>
      </c>
      <c r="M225" s="6">
        <v>3</v>
      </c>
      <c r="N225" s="7" t="str">
        <f>IF(L225="","",VLOOKUP(L225*M225,[1]FORMULAS!$B$12:$D$22,3,FALSE))</f>
        <v>Medio</v>
      </c>
      <c r="O225" s="8">
        <f>IF(H225="","",+VLOOKUP(H225,[1]FORMULAS!$B$6:$C$9,2,FALSE))</f>
        <v>25</v>
      </c>
      <c r="P225" s="7" t="str">
        <f>IF(O225="","",VLOOKUP(O225,[1]FORMULAS!$A$28:$B$31,2,FALSE))</f>
        <v>Grave (G)</v>
      </c>
      <c r="Q225" s="9">
        <f t="shared" si="3"/>
        <v>150</v>
      </c>
      <c r="R225" s="8" t="str">
        <f>IF(L225="","",VLOOKUP(L225*M225*O225,[1]FORMULAS!$H$25:$I$55,2,FALSE))</f>
        <v>II</v>
      </c>
      <c r="S225" s="10" t="str">
        <f>IF(L225="","",VLOOKUP(L225*M225*O225,[1]FORMULAS!$H$25:$J$55,3,FALSE))</f>
        <v>No Aceptable o Aceptable con Control Especifico</v>
      </c>
      <c r="T225" s="11"/>
      <c r="U225" s="11"/>
      <c r="V225" s="4"/>
      <c r="W225" s="4"/>
      <c r="X225" s="3"/>
      <c r="Y225" s="11"/>
      <c r="Z225" s="17"/>
    </row>
    <row r="226" spans="1:26" ht="315.75" customHeight="1" x14ac:dyDescent="0.2">
      <c r="A226" s="3" t="s">
        <v>26</v>
      </c>
      <c r="B226" s="3" t="s">
        <v>154</v>
      </c>
      <c r="C226" s="3" t="s">
        <v>157</v>
      </c>
      <c r="D226" s="4" t="s">
        <v>136</v>
      </c>
      <c r="E226" s="4" t="s">
        <v>137</v>
      </c>
      <c r="F226" s="4" t="s">
        <v>67</v>
      </c>
      <c r="G226" s="3" t="s">
        <v>79</v>
      </c>
      <c r="H226" s="5" t="s">
        <v>32</v>
      </c>
      <c r="I226" s="4" t="s">
        <v>80</v>
      </c>
      <c r="J226" s="4" t="s">
        <v>81</v>
      </c>
      <c r="K226" s="4" t="s">
        <v>82</v>
      </c>
      <c r="L226" s="6">
        <v>6</v>
      </c>
      <c r="M226" s="6">
        <v>3</v>
      </c>
      <c r="N226" s="7" t="str">
        <f>IF(L226="","",VLOOKUP(L226*M226,[1]FORMULAS!$B$12:$D$22,3,FALSE))</f>
        <v>Alto</v>
      </c>
      <c r="O226" s="8">
        <f>IF(H226="","",+VLOOKUP(H226,[1]FORMULAS!$B$6:$C$9,2,FALSE))</f>
        <v>25</v>
      </c>
      <c r="P226" s="7" t="str">
        <f>IF(O226="","",VLOOKUP(O226,[1]FORMULAS!$A$28:$B$31,2,FALSE))</f>
        <v>Grave (G)</v>
      </c>
      <c r="Q226" s="9">
        <f t="shared" si="3"/>
        <v>450</v>
      </c>
      <c r="R226" s="8" t="str">
        <f>IF(L226="","",VLOOKUP(L226*M226*O226,[1]FORMULAS!$H$25:$I$55,2,FALSE))</f>
        <v>II</v>
      </c>
      <c r="S226" s="10" t="str">
        <f>IF(L226="","",VLOOKUP(L226*M226*O226,[1]FORMULAS!$H$25:$J$55,3,FALSE))</f>
        <v>No Aceptable o Aceptable con Control Especifico</v>
      </c>
      <c r="T226" s="11"/>
      <c r="U226" s="11"/>
      <c r="V226" s="4"/>
      <c r="W226" s="4"/>
      <c r="X226" s="4"/>
      <c r="Y226" s="11"/>
      <c r="Z226" s="17"/>
    </row>
    <row r="227" spans="1:26" ht="315.75" customHeight="1" x14ac:dyDescent="0.2">
      <c r="A227" s="3" t="s">
        <v>26</v>
      </c>
      <c r="B227" s="3" t="s">
        <v>154</v>
      </c>
      <c r="C227" s="3" t="s">
        <v>157</v>
      </c>
      <c r="D227" s="4" t="s">
        <v>136</v>
      </c>
      <c r="E227" s="4" t="s">
        <v>137</v>
      </c>
      <c r="F227" s="4" t="s">
        <v>115</v>
      </c>
      <c r="G227" s="3" t="s">
        <v>116</v>
      </c>
      <c r="H227" s="5" t="s">
        <v>45</v>
      </c>
      <c r="I227" s="4" t="s">
        <v>117</v>
      </c>
      <c r="J227" s="4" t="s">
        <v>118</v>
      </c>
      <c r="K227" s="4" t="s">
        <v>119</v>
      </c>
      <c r="L227" s="6">
        <v>2</v>
      </c>
      <c r="M227" s="6">
        <v>3</v>
      </c>
      <c r="N227" s="7" t="str">
        <f>IF(L227="","",VLOOKUP(L227*M227,[1]FORMULAS!$B$12:$D$22,3,FALSE))</f>
        <v>Medio</v>
      </c>
      <c r="O227" s="8">
        <f>IF(H227="","",+VLOOKUP(H227,[1]FORMULAS!$B$6:$C$9,2,FALSE))</f>
        <v>60</v>
      </c>
      <c r="P227" s="7" t="str">
        <f>IF(O227="","",VLOOKUP(O227,[1]FORMULAS!$A$28:$B$31,2,FALSE))</f>
        <v>Muy Grave (MG)</v>
      </c>
      <c r="Q227" s="9">
        <f t="shared" si="3"/>
        <v>360</v>
      </c>
      <c r="R227" s="8" t="str">
        <f>IF(L227="","",VLOOKUP(L227*M227*O227,[1]FORMULAS!$H$25:$I$55,2,FALSE))</f>
        <v>II</v>
      </c>
      <c r="S227" s="10" t="str">
        <f>IF(L227="","",VLOOKUP(L227*M227*O227,[1]FORMULAS!$H$25:$J$55,3,FALSE))</f>
        <v>No Aceptable o Aceptable con Control Especifico</v>
      </c>
      <c r="T227" s="11"/>
      <c r="U227" s="11"/>
      <c r="V227" s="11"/>
      <c r="W227" s="11"/>
      <c r="X227" s="11"/>
      <c r="Y227" s="11"/>
      <c r="Z227" s="17"/>
    </row>
    <row r="228" spans="1:26" ht="315.75" customHeight="1" x14ac:dyDescent="0.2">
      <c r="A228" s="3" t="s">
        <v>26</v>
      </c>
      <c r="B228" s="3" t="s">
        <v>154</v>
      </c>
      <c r="C228" s="3" t="s">
        <v>157</v>
      </c>
      <c r="D228" s="4" t="s">
        <v>136</v>
      </c>
      <c r="E228" s="4" t="s">
        <v>137</v>
      </c>
      <c r="F228" s="4" t="s">
        <v>115</v>
      </c>
      <c r="G228" s="3" t="s">
        <v>120</v>
      </c>
      <c r="H228" s="5" t="s">
        <v>45</v>
      </c>
      <c r="I228" s="4" t="s">
        <v>121</v>
      </c>
      <c r="J228" s="4" t="s">
        <v>122</v>
      </c>
      <c r="K228" s="4" t="s">
        <v>123</v>
      </c>
      <c r="L228" s="6">
        <v>2</v>
      </c>
      <c r="M228" s="6">
        <v>2</v>
      </c>
      <c r="N228" s="7" t="str">
        <f>IF(L228="","",VLOOKUP(L228*M228,[1]FORMULAS!$B$12:$D$22,3,FALSE))</f>
        <v>Bajo</v>
      </c>
      <c r="O228" s="8">
        <f>IF(H228="","",+VLOOKUP(H228,[1]FORMULAS!$B$6:$C$9,2,FALSE))</f>
        <v>60</v>
      </c>
      <c r="P228" s="7" t="str">
        <f>IF(O228="","",VLOOKUP(O228,[1]FORMULAS!$A$28:$B$31,2,FALSE))</f>
        <v>Muy Grave (MG)</v>
      </c>
      <c r="Q228" s="9">
        <f t="shared" si="3"/>
        <v>240</v>
      </c>
      <c r="R228" s="8" t="str">
        <f>IF(L228="","",VLOOKUP(L228*M228*O228,[1]FORMULAS!$H$25:$I$55,2,FALSE))</f>
        <v>II</v>
      </c>
      <c r="S228" s="10" t="str">
        <f>IF(L228="","",VLOOKUP(L228*M228*O228,[1]FORMULAS!$H$25:$J$55,3,FALSE))</f>
        <v>No Aceptable o Aceptable con Control Especifico</v>
      </c>
      <c r="T228" s="11"/>
      <c r="U228" s="11"/>
      <c r="V228" s="11"/>
      <c r="W228" s="11"/>
      <c r="X228" s="11"/>
      <c r="Y228" s="11"/>
      <c r="Z228" s="17"/>
    </row>
    <row r="229" spans="1:26" ht="315.75" customHeight="1" x14ac:dyDescent="0.2">
      <c r="A229" s="3" t="s">
        <v>26</v>
      </c>
      <c r="B229" s="3" t="s">
        <v>154</v>
      </c>
      <c r="C229" s="3" t="s">
        <v>157</v>
      </c>
      <c r="D229" s="4" t="s">
        <v>136</v>
      </c>
      <c r="E229" s="4" t="s">
        <v>137</v>
      </c>
      <c r="F229" s="4" t="s">
        <v>95</v>
      </c>
      <c r="G229" s="3" t="s">
        <v>101</v>
      </c>
      <c r="H229" s="5" t="s">
        <v>97</v>
      </c>
      <c r="I229" s="4" t="s">
        <v>102</v>
      </c>
      <c r="J229" s="4" t="s">
        <v>103</v>
      </c>
      <c r="K229" s="4" t="s">
        <v>104</v>
      </c>
      <c r="L229" s="6">
        <v>2</v>
      </c>
      <c r="M229" s="6">
        <v>3</v>
      </c>
      <c r="N229" s="7" t="str">
        <f>IF(L229="","",VLOOKUP(L229*M229,[1]FORMULAS!$B$12:$D$22,3,FALSE))</f>
        <v>Medio</v>
      </c>
      <c r="O229" s="8">
        <f>IF(H229="","",+VLOOKUP(H229,[1]FORMULAS!$B$6:$C$9,2,FALSE))</f>
        <v>100</v>
      </c>
      <c r="P229" s="7" t="str">
        <f>IF(O229="","",VLOOKUP(O229,[1]FORMULAS!$A$28:$B$31,2,FALSE))</f>
        <v>Mortal o Catastrófico  (M)</v>
      </c>
      <c r="Q229" s="9">
        <f t="shared" si="3"/>
        <v>600</v>
      </c>
      <c r="R229" s="8" t="str">
        <f>IF(L229="","",VLOOKUP(L229*M229*O229,[1]FORMULAS!$H$25:$I$55,2,FALSE))</f>
        <v>I</v>
      </c>
      <c r="S229" s="10" t="str">
        <f>IF(L229="","",VLOOKUP(L229*M229*O229,[1]FORMULAS!$H$25:$J$55,3,FALSE))</f>
        <v>No Aceptable</v>
      </c>
      <c r="T229" s="11"/>
      <c r="U229" s="11"/>
      <c r="V229" s="11"/>
      <c r="W229" s="11"/>
      <c r="X229" s="4"/>
      <c r="Y229" s="11"/>
      <c r="Z229" s="17"/>
    </row>
    <row r="230" spans="1:26" ht="315.75" customHeight="1" x14ac:dyDescent="0.2">
      <c r="A230" s="3" t="s">
        <v>26</v>
      </c>
      <c r="B230" s="3" t="s">
        <v>154</v>
      </c>
      <c r="C230" s="3" t="s">
        <v>158</v>
      </c>
      <c r="D230" s="4" t="s">
        <v>136</v>
      </c>
      <c r="E230" s="4" t="s">
        <v>137</v>
      </c>
      <c r="F230" s="4" t="s">
        <v>30</v>
      </c>
      <c r="G230" s="3" t="s">
        <v>31</v>
      </c>
      <c r="H230" s="5" t="s">
        <v>32</v>
      </c>
      <c r="I230" s="4" t="s">
        <v>33</v>
      </c>
      <c r="J230" s="4" t="s">
        <v>34</v>
      </c>
      <c r="K230" s="4" t="s">
        <v>35</v>
      </c>
      <c r="L230" s="6">
        <v>6</v>
      </c>
      <c r="M230" s="6">
        <v>3</v>
      </c>
      <c r="N230" s="7" t="str">
        <f>IF(L230="","",VLOOKUP(L230*M230,[1]FORMULAS!$B$12:$D$22,3,FALSE))</f>
        <v>Alto</v>
      </c>
      <c r="O230" s="8">
        <f>IF(H230="","",+VLOOKUP(H230,[1]FORMULAS!$B$6:$C$9,2,FALSE))</f>
        <v>25</v>
      </c>
      <c r="P230" s="7" t="str">
        <f>IF(O230="","",VLOOKUP(O230,[1]FORMULAS!$A$28:$B$31,2,FALSE))</f>
        <v>Grave (G)</v>
      </c>
      <c r="Q230" s="9">
        <f t="shared" si="3"/>
        <v>450</v>
      </c>
      <c r="R230" s="8" t="str">
        <f>IF(L230="","",VLOOKUP(L230*M230*O230,[1]FORMULAS!$H$25:$I$55,2,FALSE))</f>
        <v>II</v>
      </c>
      <c r="S230" s="10" t="str">
        <f>IF(L230="","",VLOOKUP(L230*M230*O230,[1]FORMULAS!$H$25:$J$55,3,FALSE))</f>
        <v>No Aceptable o Aceptable con Control Especifico</v>
      </c>
      <c r="T230" s="11"/>
      <c r="U230" s="11"/>
      <c r="V230" s="4"/>
      <c r="W230" s="4"/>
      <c r="X230" s="4"/>
      <c r="Y230" s="11"/>
      <c r="Z230" s="17"/>
    </row>
    <row r="231" spans="1:26" ht="315.75" customHeight="1" x14ac:dyDescent="0.2">
      <c r="A231" s="3" t="s">
        <v>26</v>
      </c>
      <c r="B231" s="3" t="s">
        <v>154</v>
      </c>
      <c r="C231" s="3" t="s">
        <v>158</v>
      </c>
      <c r="D231" s="4" t="s">
        <v>136</v>
      </c>
      <c r="E231" s="4" t="s">
        <v>137</v>
      </c>
      <c r="F231" s="4" t="s">
        <v>30</v>
      </c>
      <c r="G231" s="3" t="s">
        <v>36</v>
      </c>
      <c r="H231" s="5" t="s">
        <v>37</v>
      </c>
      <c r="I231" s="4" t="s">
        <v>38</v>
      </c>
      <c r="J231" s="4" t="s">
        <v>39</v>
      </c>
      <c r="K231" s="4" t="s">
        <v>40</v>
      </c>
      <c r="L231" s="6">
        <v>6</v>
      </c>
      <c r="M231" s="6">
        <v>3</v>
      </c>
      <c r="N231" s="7" t="str">
        <f>IF(L231="","",VLOOKUP(L231*M231,[1]FORMULAS!$B$12:$D$22,3,FALSE))</f>
        <v>Alto</v>
      </c>
      <c r="O231" s="8">
        <f>IF(H231="","",+VLOOKUP(H231,[1]FORMULAS!$B$6:$C$9,2,FALSE))</f>
        <v>10</v>
      </c>
      <c r="P231" s="7" t="str">
        <f>IF(O231="","",VLOOKUP(O231,[1]FORMULAS!$A$28:$B$31,2,FALSE))</f>
        <v>Leve (L)</v>
      </c>
      <c r="Q231" s="9">
        <f t="shared" si="3"/>
        <v>180</v>
      </c>
      <c r="R231" s="8" t="str">
        <f>IF(L231="","",VLOOKUP(L231*M231*O231,[1]FORMULAS!$H$25:$I$55,2,FALSE))</f>
        <v>II</v>
      </c>
      <c r="S231" s="10" t="str">
        <f>IF(L231="","",VLOOKUP(L231*M231*O231,[1]FORMULAS!$H$25:$J$55,3,FALSE))</f>
        <v>No Aceptable o Aceptable con Control Especifico</v>
      </c>
      <c r="T231" s="11"/>
      <c r="U231" s="11"/>
      <c r="V231" s="4"/>
      <c r="W231" s="4"/>
      <c r="X231" s="4"/>
      <c r="Y231" s="11"/>
      <c r="Z231" s="17"/>
    </row>
    <row r="232" spans="1:26" ht="315.75" customHeight="1" x14ac:dyDescent="0.2">
      <c r="A232" s="3" t="s">
        <v>26</v>
      </c>
      <c r="B232" s="3" t="s">
        <v>154</v>
      </c>
      <c r="C232" s="3" t="s">
        <v>158</v>
      </c>
      <c r="D232" s="4" t="s">
        <v>136</v>
      </c>
      <c r="E232" s="4" t="s">
        <v>137</v>
      </c>
      <c r="F232" s="4" t="s">
        <v>30</v>
      </c>
      <c r="G232" s="3" t="s">
        <v>41</v>
      </c>
      <c r="H232" s="5" t="s">
        <v>37</v>
      </c>
      <c r="I232" s="4"/>
      <c r="J232" s="4" t="s">
        <v>42</v>
      </c>
      <c r="K232" s="4" t="s">
        <v>43</v>
      </c>
      <c r="L232" s="6">
        <v>2</v>
      </c>
      <c r="M232" s="6">
        <v>3</v>
      </c>
      <c r="N232" s="7" t="str">
        <f>IF(L232="","",VLOOKUP(L232*M232,[1]FORMULAS!$B$12:$D$22,3,FALSE))</f>
        <v>Medio</v>
      </c>
      <c r="O232" s="8">
        <f>IF(H232="","",+VLOOKUP(H232,[1]FORMULAS!$B$6:$C$9,2,FALSE))</f>
        <v>10</v>
      </c>
      <c r="P232" s="7" t="str">
        <f>IF(O232="","",VLOOKUP(O232,[1]FORMULAS!$A$28:$B$31,2,FALSE))</f>
        <v>Leve (L)</v>
      </c>
      <c r="Q232" s="9">
        <f t="shared" si="3"/>
        <v>60</v>
      </c>
      <c r="R232" s="8" t="str">
        <f>IF(L232="","",VLOOKUP(L232*M232*O232,[1]FORMULAS!$H$25:$I$55,2,FALSE))</f>
        <v>III</v>
      </c>
      <c r="S232" s="10" t="str">
        <f>IF(L232="","",VLOOKUP(L232*M232*O232,[1]FORMULAS!$H$25:$J$55,3,FALSE))</f>
        <v>Aceptable</v>
      </c>
      <c r="T232" s="11"/>
      <c r="U232" s="11"/>
      <c r="V232" s="11"/>
      <c r="W232" s="11"/>
      <c r="X232" s="11"/>
      <c r="Y232" s="11"/>
      <c r="Z232" s="17"/>
    </row>
    <row r="233" spans="1:26" ht="315.75" customHeight="1" x14ac:dyDescent="0.2">
      <c r="A233" s="3" t="s">
        <v>26</v>
      </c>
      <c r="B233" s="3" t="s">
        <v>154</v>
      </c>
      <c r="C233" s="3" t="s">
        <v>158</v>
      </c>
      <c r="D233" s="4" t="s">
        <v>136</v>
      </c>
      <c r="E233" s="4" t="s">
        <v>137</v>
      </c>
      <c r="F233" s="4" t="s">
        <v>30</v>
      </c>
      <c r="G233" s="3" t="s">
        <v>44</v>
      </c>
      <c r="H233" s="5" t="s">
        <v>45</v>
      </c>
      <c r="I233" s="4" t="s">
        <v>46</v>
      </c>
      <c r="J233" s="4" t="s">
        <v>47</v>
      </c>
      <c r="K233" s="4" t="s">
        <v>48</v>
      </c>
      <c r="L233" s="6">
        <v>2</v>
      </c>
      <c r="M233" s="6">
        <v>3</v>
      </c>
      <c r="N233" s="7" t="str">
        <f>IF(L233="","",VLOOKUP(L233*M233,[1]FORMULAS!$B$12:$D$22,3,FALSE))</f>
        <v>Medio</v>
      </c>
      <c r="O233" s="8">
        <f>IF(H233="","",+VLOOKUP(H233,[1]FORMULAS!$B$6:$C$9,2,FALSE))</f>
        <v>60</v>
      </c>
      <c r="P233" s="7" t="str">
        <f>IF(O233="","",VLOOKUP(O233,[1]FORMULAS!$A$28:$B$31,2,FALSE))</f>
        <v>Muy Grave (MG)</v>
      </c>
      <c r="Q233" s="9">
        <f t="shared" si="3"/>
        <v>360</v>
      </c>
      <c r="R233" s="8" t="str">
        <f>IF(L233="","",VLOOKUP(L233*M233*O233,[1]FORMULAS!$H$25:$I$55,2,FALSE))</f>
        <v>II</v>
      </c>
      <c r="S233" s="10" t="str">
        <f>IF(L233="","",VLOOKUP(L233*M233*O233,[1]FORMULAS!$H$25:$J$55,3,FALSE))</f>
        <v>No Aceptable o Aceptable con Control Especifico</v>
      </c>
      <c r="T233" s="11"/>
      <c r="U233" s="11"/>
      <c r="V233" s="4"/>
      <c r="W233" s="4"/>
      <c r="X233" s="4"/>
      <c r="Y233" s="11"/>
      <c r="Z233" s="17"/>
    </row>
    <row r="234" spans="1:26" ht="315.75" customHeight="1" x14ac:dyDescent="0.2">
      <c r="A234" s="3" t="s">
        <v>26</v>
      </c>
      <c r="B234" s="3" t="s">
        <v>154</v>
      </c>
      <c r="C234" s="3" t="s">
        <v>158</v>
      </c>
      <c r="D234" s="4" t="s">
        <v>136</v>
      </c>
      <c r="E234" s="4" t="s">
        <v>137</v>
      </c>
      <c r="F234" s="4" t="s">
        <v>49</v>
      </c>
      <c r="G234" s="3" t="s">
        <v>50</v>
      </c>
      <c r="H234" s="5" t="s">
        <v>32</v>
      </c>
      <c r="I234" s="4" t="s">
        <v>51</v>
      </c>
      <c r="J234" s="4" t="s">
        <v>52</v>
      </c>
      <c r="K234" s="4" t="s">
        <v>53</v>
      </c>
      <c r="L234" s="6">
        <v>2</v>
      </c>
      <c r="M234" s="6">
        <v>2</v>
      </c>
      <c r="N234" s="7" t="str">
        <f>IF(L234="","",VLOOKUP(L234*M234,[1]FORMULAS!$B$12:$D$22,3,FALSE))</f>
        <v>Bajo</v>
      </c>
      <c r="O234" s="8">
        <f>IF(H234="","",+VLOOKUP(H234,[1]FORMULAS!$B$6:$C$9,2,FALSE))</f>
        <v>25</v>
      </c>
      <c r="P234" s="7" t="str">
        <f>IF(O234="","",VLOOKUP(O234,[1]FORMULAS!$A$28:$B$31,2,FALSE))</f>
        <v>Grave (G)</v>
      </c>
      <c r="Q234" s="9">
        <f t="shared" si="3"/>
        <v>100</v>
      </c>
      <c r="R234" s="8" t="str">
        <f>IF(L234="","",VLOOKUP(L234*M234*O234,[1]FORMULAS!$H$25:$I$55,2,FALSE))</f>
        <v>III</v>
      </c>
      <c r="S234" s="10" t="str">
        <f>IF(L234="","",VLOOKUP(L234*M234*O234,[1]FORMULAS!$H$25:$J$55,3,FALSE))</f>
        <v>Aceptable</v>
      </c>
      <c r="T234" s="11"/>
      <c r="U234" s="11"/>
      <c r="V234" s="11"/>
      <c r="W234" s="11"/>
      <c r="X234" s="11"/>
      <c r="Y234" s="11"/>
      <c r="Z234" s="17"/>
    </row>
    <row r="235" spans="1:26" ht="315.75" customHeight="1" x14ac:dyDescent="0.2">
      <c r="A235" s="3" t="s">
        <v>26</v>
      </c>
      <c r="B235" s="3" t="s">
        <v>154</v>
      </c>
      <c r="C235" s="3" t="s">
        <v>158</v>
      </c>
      <c r="D235" s="4" t="s">
        <v>136</v>
      </c>
      <c r="E235" s="4" t="s">
        <v>137</v>
      </c>
      <c r="F235" s="4" t="s">
        <v>49</v>
      </c>
      <c r="G235" s="3" t="s">
        <v>54</v>
      </c>
      <c r="H235" s="5" t="s">
        <v>45</v>
      </c>
      <c r="I235" s="4" t="s">
        <v>55</v>
      </c>
      <c r="J235" s="4" t="s">
        <v>56</v>
      </c>
      <c r="K235" s="4" t="s">
        <v>57</v>
      </c>
      <c r="L235" s="6">
        <v>2</v>
      </c>
      <c r="M235" s="6">
        <v>2</v>
      </c>
      <c r="N235" s="7" t="str">
        <f>IF(L235="","",VLOOKUP(L235*M235,[1]FORMULAS!$B$12:$D$22,3,FALSE))</f>
        <v>Bajo</v>
      </c>
      <c r="O235" s="8">
        <f>IF(H235="","",+VLOOKUP(H235,[1]FORMULAS!$B$6:$C$9,2,FALSE))</f>
        <v>60</v>
      </c>
      <c r="P235" s="7" t="str">
        <f>IF(O235="","",VLOOKUP(O235,[1]FORMULAS!$A$28:$B$31,2,FALSE))</f>
        <v>Muy Grave (MG)</v>
      </c>
      <c r="Q235" s="9">
        <f t="shared" si="3"/>
        <v>240</v>
      </c>
      <c r="R235" s="8" t="str">
        <f>IF(L235="","",VLOOKUP(L235*M235*O235,[1]FORMULAS!$H$25:$I$55,2,FALSE))</f>
        <v>II</v>
      </c>
      <c r="S235" s="10" t="str">
        <f>IF(L235="","",VLOOKUP(L235*M235*O235,[1]FORMULAS!$H$25:$J$55,3,FALSE))</f>
        <v>No Aceptable o Aceptable con Control Especifico</v>
      </c>
      <c r="T235" s="11"/>
      <c r="U235" s="11"/>
      <c r="V235" s="11"/>
      <c r="W235" s="11"/>
      <c r="X235" s="11"/>
      <c r="Y235" s="11"/>
      <c r="Z235" s="17"/>
    </row>
    <row r="236" spans="1:26" ht="315.75" customHeight="1" x14ac:dyDescent="0.2">
      <c r="A236" s="3" t="s">
        <v>26</v>
      </c>
      <c r="B236" s="3" t="s">
        <v>154</v>
      </c>
      <c r="C236" s="3" t="s">
        <v>158</v>
      </c>
      <c r="D236" s="4" t="s">
        <v>136</v>
      </c>
      <c r="E236" s="4" t="s">
        <v>137</v>
      </c>
      <c r="F236" s="4" t="s">
        <v>58</v>
      </c>
      <c r="G236" s="3" t="s">
        <v>59</v>
      </c>
      <c r="H236" s="5" t="s">
        <v>32</v>
      </c>
      <c r="I236" s="4" t="s">
        <v>60</v>
      </c>
      <c r="J236" s="4" t="s">
        <v>61</v>
      </c>
      <c r="K236" s="4" t="s">
        <v>62</v>
      </c>
      <c r="L236" s="6">
        <v>2</v>
      </c>
      <c r="M236" s="6">
        <v>2</v>
      </c>
      <c r="N236" s="7" t="str">
        <f>IF(L236="","",VLOOKUP(L236*M236,[1]FORMULAS!$B$12:$D$22,3,FALSE))</f>
        <v>Bajo</v>
      </c>
      <c r="O236" s="8">
        <f>IF(H236="","",+VLOOKUP(H236,[1]FORMULAS!$B$6:$C$9,2,FALSE))</f>
        <v>25</v>
      </c>
      <c r="P236" s="7" t="str">
        <f>IF(O236="","",VLOOKUP(O236,[1]FORMULAS!$A$28:$B$31,2,FALSE))</f>
        <v>Grave (G)</v>
      </c>
      <c r="Q236" s="9">
        <f t="shared" si="3"/>
        <v>100</v>
      </c>
      <c r="R236" s="8" t="str">
        <f>IF(L236="","",VLOOKUP(L236*M236*O236,[1]FORMULAS!$H$25:$I$55,2,FALSE))</f>
        <v>III</v>
      </c>
      <c r="S236" s="10" t="str">
        <f>IF(L236="","",VLOOKUP(L236*M236*O236,[1]FORMULAS!$H$25:$J$55,3,FALSE))</f>
        <v>Aceptable</v>
      </c>
      <c r="T236" s="11"/>
      <c r="U236" s="11"/>
      <c r="V236" s="11"/>
      <c r="W236" s="11"/>
      <c r="X236" s="11"/>
      <c r="Y236" s="11"/>
      <c r="Z236" s="17"/>
    </row>
    <row r="237" spans="1:26" ht="315.75" customHeight="1" x14ac:dyDescent="0.2">
      <c r="A237" s="3" t="s">
        <v>26</v>
      </c>
      <c r="B237" s="3" t="s">
        <v>154</v>
      </c>
      <c r="C237" s="3" t="s">
        <v>158</v>
      </c>
      <c r="D237" s="4" t="s">
        <v>136</v>
      </c>
      <c r="E237" s="4" t="s">
        <v>137</v>
      </c>
      <c r="F237" s="4" t="s">
        <v>58</v>
      </c>
      <c r="G237" s="3" t="s">
        <v>63</v>
      </c>
      <c r="H237" s="5" t="s">
        <v>32</v>
      </c>
      <c r="I237" s="4" t="s">
        <v>64</v>
      </c>
      <c r="J237" s="4" t="s">
        <v>65</v>
      </c>
      <c r="K237" s="4" t="s">
        <v>66</v>
      </c>
      <c r="L237" s="6">
        <v>2</v>
      </c>
      <c r="M237" s="6">
        <v>2</v>
      </c>
      <c r="N237" s="7" t="str">
        <f>IF(L237="","",VLOOKUP(L237*M237,[1]FORMULAS!$B$12:$D$22,3,FALSE))</f>
        <v>Bajo</v>
      </c>
      <c r="O237" s="8">
        <f>IF(H237="","",+VLOOKUP(H237,[1]FORMULAS!$B$6:$C$9,2,FALSE))</f>
        <v>25</v>
      </c>
      <c r="P237" s="7" t="str">
        <f>IF(O237="","",VLOOKUP(O237,[1]FORMULAS!$A$28:$B$31,2,FALSE))</f>
        <v>Grave (G)</v>
      </c>
      <c r="Q237" s="9">
        <f t="shared" si="3"/>
        <v>100</v>
      </c>
      <c r="R237" s="8" t="str">
        <f>IF(L237="","",VLOOKUP(L237*M237*O237,[1]FORMULAS!$H$25:$I$55,2,FALSE))</f>
        <v>III</v>
      </c>
      <c r="S237" s="10" t="str">
        <f>IF(L237="","",VLOOKUP(L237*M237*O237,[1]FORMULAS!$H$25:$J$55,3,FALSE))</f>
        <v>Aceptable</v>
      </c>
      <c r="T237" s="11"/>
      <c r="U237" s="11"/>
      <c r="V237" s="11"/>
      <c r="W237" s="11"/>
      <c r="X237" s="11"/>
      <c r="Y237" s="11"/>
      <c r="Z237" s="17"/>
    </row>
    <row r="238" spans="1:26" ht="315.75" customHeight="1" x14ac:dyDescent="0.2">
      <c r="A238" s="3" t="s">
        <v>26</v>
      </c>
      <c r="B238" s="3" t="s">
        <v>154</v>
      </c>
      <c r="C238" s="3" t="s">
        <v>158</v>
      </c>
      <c r="D238" s="4" t="s">
        <v>136</v>
      </c>
      <c r="E238" s="4" t="s">
        <v>137</v>
      </c>
      <c r="F238" s="4" t="s">
        <v>67</v>
      </c>
      <c r="G238" s="3" t="s">
        <v>75</v>
      </c>
      <c r="H238" s="5" t="s">
        <v>45</v>
      </c>
      <c r="I238" s="4" t="s">
        <v>76</v>
      </c>
      <c r="J238" s="4" t="s">
        <v>77</v>
      </c>
      <c r="K238" s="4" t="s">
        <v>78</v>
      </c>
      <c r="L238" s="6">
        <v>6</v>
      </c>
      <c r="M238" s="6">
        <v>3</v>
      </c>
      <c r="N238" s="7" t="str">
        <f>IF(L238="","",VLOOKUP(L238*M238,[1]FORMULAS!$B$12:$D$22,3,FALSE))</f>
        <v>Alto</v>
      </c>
      <c r="O238" s="8">
        <f>IF(H238="","",+VLOOKUP(H238,[1]FORMULAS!$B$6:$C$9,2,FALSE))</f>
        <v>60</v>
      </c>
      <c r="P238" s="7" t="str">
        <f>IF(O238="","",VLOOKUP(O238,[1]FORMULAS!$A$28:$B$31,2,FALSE))</f>
        <v>Muy Grave (MG)</v>
      </c>
      <c r="Q238" s="9">
        <f t="shared" si="3"/>
        <v>1080</v>
      </c>
      <c r="R238" s="8" t="str">
        <f>IF(L238="","",VLOOKUP(L238*M238*O238,[1]FORMULAS!$H$25:$I$55,2,FALSE))</f>
        <v>I</v>
      </c>
      <c r="S238" s="10" t="str">
        <f>IF(L238="","",VLOOKUP(L238*M238*O238,[1]FORMULAS!$H$25:$J$55,3,FALSE))</f>
        <v>No Aceptable</v>
      </c>
      <c r="T238" s="11"/>
      <c r="U238" s="11"/>
      <c r="V238" s="11"/>
      <c r="W238" s="11"/>
      <c r="X238" s="4"/>
      <c r="Y238" s="11"/>
      <c r="Z238" s="17"/>
    </row>
    <row r="239" spans="1:26" ht="315.75" customHeight="1" x14ac:dyDescent="0.2">
      <c r="A239" s="3" t="s">
        <v>26</v>
      </c>
      <c r="B239" s="3" t="s">
        <v>154</v>
      </c>
      <c r="C239" s="3" t="s">
        <v>158</v>
      </c>
      <c r="D239" s="4" t="s">
        <v>136</v>
      </c>
      <c r="E239" s="4" t="s">
        <v>137</v>
      </c>
      <c r="F239" s="4" t="s">
        <v>67</v>
      </c>
      <c r="G239" s="3" t="s">
        <v>111</v>
      </c>
      <c r="H239" s="5" t="s">
        <v>45</v>
      </c>
      <c r="I239" s="4" t="s">
        <v>112</v>
      </c>
      <c r="J239" s="4" t="s">
        <v>113</v>
      </c>
      <c r="K239" s="4" t="s">
        <v>114</v>
      </c>
      <c r="L239" s="6">
        <v>2</v>
      </c>
      <c r="M239" s="6">
        <v>2</v>
      </c>
      <c r="N239" s="7" t="str">
        <f>IF(L239="","",VLOOKUP(L239*M239,[1]FORMULAS!$B$12:$D$22,3,FALSE))</f>
        <v>Bajo</v>
      </c>
      <c r="O239" s="8">
        <f>IF(H239="","",+VLOOKUP(H239,[1]FORMULAS!$B$6:$C$9,2,FALSE))</f>
        <v>60</v>
      </c>
      <c r="P239" s="7" t="str">
        <f>IF(O239="","",VLOOKUP(O239,[1]FORMULAS!$A$28:$B$31,2,FALSE))</f>
        <v>Muy Grave (MG)</v>
      </c>
      <c r="Q239" s="9">
        <f t="shared" si="3"/>
        <v>240</v>
      </c>
      <c r="R239" s="8" t="str">
        <f>IF(L239="","",VLOOKUP(L239*M239*O239,[1]FORMULAS!$H$25:$I$55,2,FALSE))</f>
        <v>II</v>
      </c>
      <c r="S239" s="10" t="str">
        <f>IF(L239="","",VLOOKUP(L239*M239*O239,[1]FORMULAS!$H$25:$J$55,3,FALSE))</f>
        <v>No Aceptable o Aceptable con Control Especifico</v>
      </c>
      <c r="T239" s="11"/>
      <c r="U239" s="11"/>
      <c r="V239" s="4"/>
      <c r="W239" s="4"/>
      <c r="X239" s="4"/>
      <c r="Y239" s="11"/>
      <c r="Z239" s="17"/>
    </row>
    <row r="240" spans="1:26" ht="315.75" customHeight="1" x14ac:dyDescent="0.2">
      <c r="A240" s="3" t="s">
        <v>26</v>
      </c>
      <c r="B240" s="3" t="s">
        <v>154</v>
      </c>
      <c r="C240" s="3" t="s">
        <v>158</v>
      </c>
      <c r="D240" s="4" t="s">
        <v>136</v>
      </c>
      <c r="E240" s="4" t="s">
        <v>137</v>
      </c>
      <c r="F240" s="4" t="s">
        <v>67</v>
      </c>
      <c r="G240" s="3" t="s">
        <v>91</v>
      </c>
      <c r="H240" s="5" t="s">
        <v>32</v>
      </c>
      <c r="I240" s="4" t="s">
        <v>92</v>
      </c>
      <c r="J240" s="4" t="s">
        <v>93</v>
      </c>
      <c r="K240" s="4" t="s">
        <v>94</v>
      </c>
      <c r="L240" s="6">
        <v>2</v>
      </c>
      <c r="M240" s="6">
        <v>3</v>
      </c>
      <c r="N240" s="7" t="str">
        <f>IF(L240="","",VLOOKUP(L240*M240,[1]FORMULAS!$B$12:$D$22,3,FALSE))</f>
        <v>Medio</v>
      </c>
      <c r="O240" s="8">
        <f>IF(H240="","",+VLOOKUP(H240,[1]FORMULAS!$B$6:$C$9,2,FALSE))</f>
        <v>25</v>
      </c>
      <c r="P240" s="7" t="str">
        <f>IF(O240="","",VLOOKUP(O240,[1]FORMULAS!$A$28:$B$31,2,FALSE))</f>
        <v>Grave (G)</v>
      </c>
      <c r="Q240" s="9">
        <f t="shared" si="3"/>
        <v>150</v>
      </c>
      <c r="R240" s="8" t="str">
        <f>IF(L240="","",VLOOKUP(L240*M240*O240,[1]FORMULAS!$H$25:$I$55,2,FALSE))</f>
        <v>II</v>
      </c>
      <c r="S240" s="10" t="str">
        <f>IF(L240="","",VLOOKUP(L240*M240*O240,[1]FORMULAS!$H$25:$J$55,3,FALSE))</f>
        <v>No Aceptable o Aceptable con Control Especifico</v>
      </c>
      <c r="T240" s="11"/>
      <c r="U240" s="11"/>
      <c r="V240" s="11"/>
      <c r="W240" s="11"/>
      <c r="X240" s="11"/>
      <c r="Y240" s="11"/>
      <c r="Z240" s="17"/>
    </row>
    <row r="241" spans="1:26" ht="315.75" customHeight="1" x14ac:dyDescent="0.2">
      <c r="A241" s="3" t="s">
        <v>26</v>
      </c>
      <c r="B241" s="3" t="s">
        <v>154</v>
      </c>
      <c r="C241" s="3" t="s">
        <v>158</v>
      </c>
      <c r="D241" s="4" t="s">
        <v>136</v>
      </c>
      <c r="E241" s="4" t="s">
        <v>137</v>
      </c>
      <c r="F241" s="4" t="s">
        <v>67</v>
      </c>
      <c r="G241" s="3" t="s">
        <v>79</v>
      </c>
      <c r="H241" s="5" t="s">
        <v>32</v>
      </c>
      <c r="I241" s="4" t="s">
        <v>80</v>
      </c>
      <c r="J241" s="4" t="s">
        <v>81</v>
      </c>
      <c r="K241" s="4" t="s">
        <v>82</v>
      </c>
      <c r="L241" s="6">
        <v>6</v>
      </c>
      <c r="M241" s="6">
        <v>3</v>
      </c>
      <c r="N241" s="7" t="str">
        <f>IF(L241="","",VLOOKUP(L241*M241,[1]FORMULAS!$B$12:$D$22,3,FALSE))</f>
        <v>Alto</v>
      </c>
      <c r="O241" s="8">
        <f>IF(H241="","",+VLOOKUP(H241,[1]FORMULAS!$B$6:$C$9,2,FALSE))</f>
        <v>25</v>
      </c>
      <c r="P241" s="7" t="str">
        <f>IF(O241="","",VLOOKUP(O241,[1]FORMULAS!$A$28:$B$31,2,FALSE))</f>
        <v>Grave (G)</v>
      </c>
      <c r="Q241" s="9">
        <f t="shared" si="3"/>
        <v>450</v>
      </c>
      <c r="R241" s="8" t="str">
        <f>IF(L241="","",VLOOKUP(L241*M241*O241,[1]FORMULAS!$H$25:$I$55,2,FALSE))</f>
        <v>II</v>
      </c>
      <c r="S241" s="10" t="str">
        <f>IF(L241="","",VLOOKUP(L241*M241*O241,[1]FORMULAS!$H$25:$J$55,3,FALSE))</f>
        <v>No Aceptable o Aceptable con Control Especifico</v>
      </c>
      <c r="T241" s="11"/>
      <c r="U241" s="11"/>
      <c r="V241" s="4"/>
      <c r="W241" s="4"/>
      <c r="X241" s="4"/>
      <c r="Y241" s="11"/>
      <c r="Z241" s="17"/>
    </row>
    <row r="242" spans="1:26" ht="315.75" customHeight="1" x14ac:dyDescent="0.2">
      <c r="A242" s="3" t="s">
        <v>26</v>
      </c>
      <c r="B242" s="3" t="s">
        <v>154</v>
      </c>
      <c r="C242" s="3" t="s">
        <v>158</v>
      </c>
      <c r="D242" s="4" t="s">
        <v>136</v>
      </c>
      <c r="E242" s="4" t="s">
        <v>137</v>
      </c>
      <c r="F242" s="4" t="s">
        <v>115</v>
      </c>
      <c r="G242" s="3" t="s">
        <v>120</v>
      </c>
      <c r="H242" s="5" t="s">
        <v>45</v>
      </c>
      <c r="I242" s="4" t="s">
        <v>121</v>
      </c>
      <c r="J242" s="4" t="s">
        <v>122</v>
      </c>
      <c r="K242" s="4" t="s">
        <v>123</v>
      </c>
      <c r="L242" s="6">
        <v>2</v>
      </c>
      <c r="M242" s="6">
        <v>3</v>
      </c>
      <c r="N242" s="7" t="str">
        <f>IF(L242="","",VLOOKUP(L242*M242,[1]FORMULAS!$B$12:$D$22,3,FALSE))</f>
        <v>Medio</v>
      </c>
      <c r="O242" s="8">
        <f>IF(H242="","",+VLOOKUP(H242,[1]FORMULAS!$B$6:$C$9,2,FALSE))</f>
        <v>60</v>
      </c>
      <c r="P242" s="7" t="str">
        <f>IF(O242="","",VLOOKUP(O242,[1]FORMULAS!$A$28:$B$31,2,FALSE))</f>
        <v>Muy Grave (MG)</v>
      </c>
      <c r="Q242" s="9">
        <f t="shared" si="3"/>
        <v>360</v>
      </c>
      <c r="R242" s="8" t="str">
        <f>IF(L242="","",VLOOKUP(L242*M242*O242,[1]FORMULAS!$H$25:$I$55,2,FALSE))</f>
        <v>II</v>
      </c>
      <c r="S242" s="10" t="str">
        <f>IF(L242="","",VLOOKUP(L242*M242*O242,[1]FORMULAS!$H$25:$J$55,3,FALSE))</f>
        <v>No Aceptable o Aceptable con Control Especifico</v>
      </c>
      <c r="T242" s="11"/>
      <c r="U242" s="11"/>
      <c r="V242" s="11"/>
      <c r="W242" s="11"/>
      <c r="X242" s="11"/>
      <c r="Y242" s="11"/>
      <c r="Z242" s="17"/>
    </row>
    <row r="243" spans="1:26" ht="315.75" customHeight="1" x14ac:dyDescent="0.2">
      <c r="A243" s="3" t="s">
        <v>26</v>
      </c>
      <c r="B243" s="3" t="s">
        <v>154</v>
      </c>
      <c r="C243" s="3" t="s">
        <v>158</v>
      </c>
      <c r="D243" s="4" t="s">
        <v>136</v>
      </c>
      <c r="E243" s="4" t="s">
        <v>137</v>
      </c>
      <c r="F243" s="4" t="s">
        <v>95</v>
      </c>
      <c r="G243" s="3" t="s">
        <v>101</v>
      </c>
      <c r="H243" s="5" t="s">
        <v>97</v>
      </c>
      <c r="I243" s="4" t="s">
        <v>102</v>
      </c>
      <c r="J243" s="4" t="s">
        <v>103</v>
      </c>
      <c r="K243" s="4" t="s">
        <v>104</v>
      </c>
      <c r="L243" s="6">
        <v>2</v>
      </c>
      <c r="M243" s="6">
        <v>3</v>
      </c>
      <c r="N243" s="7" t="str">
        <f>IF(L243="","",VLOOKUP(L243*M243,[1]FORMULAS!$B$12:$D$22,3,FALSE))</f>
        <v>Medio</v>
      </c>
      <c r="O243" s="8">
        <f>IF(H243="","",+VLOOKUP(H243,[1]FORMULAS!$B$6:$C$9,2,FALSE))</f>
        <v>100</v>
      </c>
      <c r="P243" s="7" t="str">
        <f>IF(O243="","",VLOOKUP(O243,[1]FORMULAS!$A$28:$B$31,2,FALSE))</f>
        <v>Mortal o Catastrófico  (M)</v>
      </c>
      <c r="Q243" s="9">
        <f t="shared" si="3"/>
        <v>600</v>
      </c>
      <c r="R243" s="8" t="str">
        <f>IF(L243="","",VLOOKUP(L243*M243*O243,[1]FORMULAS!$H$25:$I$55,2,FALSE))</f>
        <v>I</v>
      </c>
      <c r="S243" s="10" t="str">
        <f>IF(L243="","",VLOOKUP(L243*M243*O243,[1]FORMULAS!$H$25:$J$55,3,FALSE))</f>
        <v>No Aceptable</v>
      </c>
      <c r="T243" s="11"/>
      <c r="U243" s="11"/>
      <c r="V243" s="11"/>
      <c r="W243" s="11"/>
      <c r="X243" s="11"/>
      <c r="Y243" s="11"/>
      <c r="Z243" s="17"/>
    </row>
    <row r="244" spans="1:26" ht="315.75" customHeight="1" x14ac:dyDescent="0.2">
      <c r="A244" s="3" t="s">
        <v>26</v>
      </c>
      <c r="B244" s="3" t="s">
        <v>154</v>
      </c>
      <c r="C244" s="3" t="s">
        <v>159</v>
      </c>
      <c r="D244" s="4" t="s">
        <v>136</v>
      </c>
      <c r="E244" s="4" t="s">
        <v>137</v>
      </c>
      <c r="F244" s="4" t="s">
        <v>30</v>
      </c>
      <c r="G244" s="3" t="s">
        <v>31</v>
      </c>
      <c r="H244" s="5" t="s">
        <v>32</v>
      </c>
      <c r="I244" s="4" t="s">
        <v>33</v>
      </c>
      <c r="J244" s="4" t="s">
        <v>34</v>
      </c>
      <c r="K244" s="4" t="s">
        <v>35</v>
      </c>
      <c r="L244" s="6">
        <v>6</v>
      </c>
      <c r="M244" s="6">
        <v>3</v>
      </c>
      <c r="N244" s="7" t="str">
        <f>IF(L244="","",VLOOKUP(L244*M244,[1]FORMULAS!$B$12:$D$22,3,FALSE))</f>
        <v>Alto</v>
      </c>
      <c r="O244" s="8">
        <f>IF(H244="","",+VLOOKUP(H244,[1]FORMULAS!$B$6:$C$9,2,FALSE))</f>
        <v>25</v>
      </c>
      <c r="P244" s="7" t="str">
        <f>IF(O244="","",VLOOKUP(O244,[1]FORMULAS!$A$28:$B$31,2,FALSE))</f>
        <v>Grave (G)</v>
      </c>
      <c r="Q244" s="9">
        <f t="shared" si="3"/>
        <v>450</v>
      </c>
      <c r="R244" s="8" t="str">
        <f>IF(L244="","",VLOOKUP(L244*M244*O244,[1]FORMULAS!$H$25:$I$55,2,FALSE))</f>
        <v>II</v>
      </c>
      <c r="S244" s="10" t="str">
        <f>IF(L244="","",VLOOKUP(L244*M244*O244,[1]FORMULAS!$H$25:$J$55,3,FALSE))</f>
        <v>No Aceptable o Aceptable con Control Especifico</v>
      </c>
      <c r="T244" s="11"/>
      <c r="U244" s="11"/>
      <c r="V244" s="11"/>
      <c r="W244" s="11"/>
      <c r="X244" s="11"/>
      <c r="Y244" s="11"/>
      <c r="Z244" s="17"/>
    </row>
    <row r="245" spans="1:26" ht="315.75" customHeight="1" x14ac:dyDescent="0.2">
      <c r="A245" s="3" t="s">
        <v>26</v>
      </c>
      <c r="B245" s="3" t="s">
        <v>154</v>
      </c>
      <c r="C245" s="3" t="s">
        <v>159</v>
      </c>
      <c r="D245" s="4" t="s">
        <v>136</v>
      </c>
      <c r="E245" s="4" t="s">
        <v>137</v>
      </c>
      <c r="F245" s="4" t="s">
        <v>30</v>
      </c>
      <c r="G245" s="3" t="s">
        <v>36</v>
      </c>
      <c r="H245" s="5" t="s">
        <v>37</v>
      </c>
      <c r="I245" s="4" t="s">
        <v>38</v>
      </c>
      <c r="J245" s="4" t="s">
        <v>39</v>
      </c>
      <c r="K245" s="4" t="s">
        <v>40</v>
      </c>
      <c r="L245" s="6">
        <v>6</v>
      </c>
      <c r="M245" s="6">
        <v>3</v>
      </c>
      <c r="N245" s="7" t="str">
        <f>IF(L245="","",VLOOKUP(L245*M245,[1]FORMULAS!$B$12:$D$22,3,FALSE))</f>
        <v>Alto</v>
      </c>
      <c r="O245" s="8">
        <f>IF(H245="","",+VLOOKUP(H245,[1]FORMULAS!$B$6:$C$9,2,FALSE))</f>
        <v>10</v>
      </c>
      <c r="P245" s="7" t="str">
        <f>IF(O245="","",VLOOKUP(O245,[1]FORMULAS!$A$28:$B$31,2,FALSE))</f>
        <v>Leve (L)</v>
      </c>
      <c r="Q245" s="9">
        <f t="shared" si="3"/>
        <v>180</v>
      </c>
      <c r="R245" s="8" t="str">
        <f>IF(L245="","",VLOOKUP(L245*M245*O245,[1]FORMULAS!$H$25:$I$55,2,FALSE))</f>
        <v>II</v>
      </c>
      <c r="S245" s="10" t="str">
        <f>IF(L245="","",VLOOKUP(L245*M245*O245,[1]FORMULAS!$H$25:$J$55,3,FALSE))</f>
        <v>No Aceptable o Aceptable con Control Especifico</v>
      </c>
      <c r="T245" s="11"/>
      <c r="U245" s="11"/>
      <c r="V245" s="11"/>
      <c r="W245" s="11"/>
      <c r="X245" s="4"/>
      <c r="Y245" s="11"/>
      <c r="Z245" s="17"/>
    </row>
    <row r="246" spans="1:26" ht="315.75" customHeight="1" x14ac:dyDescent="0.2">
      <c r="A246" s="3" t="s">
        <v>26</v>
      </c>
      <c r="B246" s="3" t="s">
        <v>154</v>
      </c>
      <c r="C246" s="3" t="s">
        <v>159</v>
      </c>
      <c r="D246" s="4" t="s">
        <v>136</v>
      </c>
      <c r="E246" s="4" t="s">
        <v>137</v>
      </c>
      <c r="F246" s="4" t="s">
        <v>30</v>
      </c>
      <c r="G246" s="3" t="s">
        <v>41</v>
      </c>
      <c r="H246" s="5" t="s">
        <v>37</v>
      </c>
      <c r="I246" s="4"/>
      <c r="J246" s="4" t="s">
        <v>42</v>
      </c>
      <c r="K246" s="4" t="s">
        <v>43</v>
      </c>
      <c r="L246" s="6">
        <v>2</v>
      </c>
      <c r="M246" s="6">
        <v>3</v>
      </c>
      <c r="N246" s="7" t="str">
        <f>IF(L246="","",VLOOKUP(L246*M246,[1]FORMULAS!$B$12:$D$22,3,FALSE))</f>
        <v>Medio</v>
      </c>
      <c r="O246" s="8">
        <f>IF(H246="","",+VLOOKUP(H246,[1]FORMULAS!$B$6:$C$9,2,FALSE))</f>
        <v>10</v>
      </c>
      <c r="P246" s="7" t="str">
        <f>IF(O246="","",VLOOKUP(O246,[1]FORMULAS!$A$28:$B$31,2,FALSE))</f>
        <v>Leve (L)</v>
      </c>
      <c r="Q246" s="9">
        <f t="shared" si="3"/>
        <v>60</v>
      </c>
      <c r="R246" s="8" t="str">
        <f>IF(L246="","",VLOOKUP(L246*M246*O246,[1]FORMULAS!$H$25:$I$55,2,FALSE))</f>
        <v>III</v>
      </c>
      <c r="S246" s="10" t="str">
        <f>IF(L246="","",VLOOKUP(L246*M246*O246,[1]FORMULAS!$H$25:$J$55,3,FALSE))</f>
        <v>Aceptable</v>
      </c>
      <c r="T246" s="11"/>
      <c r="U246" s="11"/>
      <c r="V246" s="4"/>
      <c r="W246" s="4"/>
      <c r="X246" s="4"/>
      <c r="Y246" s="11"/>
      <c r="Z246" s="17"/>
    </row>
    <row r="247" spans="1:26" ht="315.75" customHeight="1" x14ac:dyDescent="0.2">
      <c r="A247" s="3" t="s">
        <v>26</v>
      </c>
      <c r="B247" s="3" t="s">
        <v>154</v>
      </c>
      <c r="C247" s="3" t="s">
        <v>159</v>
      </c>
      <c r="D247" s="4" t="s">
        <v>136</v>
      </c>
      <c r="E247" s="4" t="s">
        <v>137</v>
      </c>
      <c r="F247" s="4" t="s">
        <v>30</v>
      </c>
      <c r="G247" s="3" t="s">
        <v>44</v>
      </c>
      <c r="H247" s="5" t="s">
        <v>45</v>
      </c>
      <c r="I247" s="4" t="s">
        <v>46</v>
      </c>
      <c r="J247" s="4" t="s">
        <v>47</v>
      </c>
      <c r="K247" s="4" t="s">
        <v>48</v>
      </c>
      <c r="L247" s="6">
        <v>2</v>
      </c>
      <c r="M247" s="6">
        <v>3</v>
      </c>
      <c r="N247" s="7" t="str">
        <f>IF(L247="","",VLOOKUP(L247*M247,[1]FORMULAS!$B$12:$D$22,3,FALSE))</f>
        <v>Medio</v>
      </c>
      <c r="O247" s="8">
        <f>IF(H247="","",+VLOOKUP(H247,[1]FORMULAS!$B$6:$C$9,2,FALSE))</f>
        <v>60</v>
      </c>
      <c r="P247" s="7" t="str">
        <f>IF(O247="","",VLOOKUP(O247,[1]FORMULAS!$A$28:$B$31,2,FALSE))</f>
        <v>Muy Grave (MG)</v>
      </c>
      <c r="Q247" s="9">
        <f t="shared" si="3"/>
        <v>360</v>
      </c>
      <c r="R247" s="8" t="str">
        <f>IF(L247="","",VLOOKUP(L247*M247*O247,[1]FORMULAS!$H$25:$I$55,2,FALSE))</f>
        <v>II</v>
      </c>
      <c r="S247" s="10" t="str">
        <f>IF(L247="","",VLOOKUP(L247*M247*O247,[1]FORMULAS!$H$25:$J$55,3,FALSE))</f>
        <v>No Aceptable o Aceptable con Control Especifico</v>
      </c>
      <c r="T247" s="11"/>
      <c r="U247" s="11"/>
      <c r="V247" s="4"/>
      <c r="W247" s="4"/>
      <c r="X247" s="4"/>
      <c r="Y247" s="11"/>
      <c r="Z247" s="17"/>
    </row>
    <row r="248" spans="1:26" ht="315.75" customHeight="1" x14ac:dyDescent="0.2">
      <c r="A248" s="3" t="s">
        <v>26</v>
      </c>
      <c r="B248" s="3" t="s">
        <v>154</v>
      </c>
      <c r="C248" s="3" t="s">
        <v>159</v>
      </c>
      <c r="D248" s="4" t="s">
        <v>136</v>
      </c>
      <c r="E248" s="4" t="s">
        <v>137</v>
      </c>
      <c r="F248" s="4" t="s">
        <v>49</v>
      </c>
      <c r="G248" s="3" t="s">
        <v>50</v>
      </c>
      <c r="H248" s="5" t="s">
        <v>32</v>
      </c>
      <c r="I248" s="4" t="s">
        <v>51</v>
      </c>
      <c r="J248" s="4" t="s">
        <v>52</v>
      </c>
      <c r="K248" s="4" t="s">
        <v>53</v>
      </c>
      <c r="L248" s="6">
        <v>2</v>
      </c>
      <c r="M248" s="6">
        <v>3</v>
      </c>
      <c r="N248" s="7" t="str">
        <f>IF(L248="","",VLOOKUP(L248*M248,[1]FORMULAS!$B$12:$D$22,3,FALSE))</f>
        <v>Medio</v>
      </c>
      <c r="O248" s="8">
        <f>IF(H248="","",+VLOOKUP(H248,[1]FORMULAS!$B$6:$C$9,2,FALSE))</f>
        <v>25</v>
      </c>
      <c r="P248" s="7" t="str">
        <f>IF(O248="","",VLOOKUP(O248,[1]FORMULAS!$A$28:$B$31,2,FALSE))</f>
        <v>Grave (G)</v>
      </c>
      <c r="Q248" s="9">
        <f t="shared" si="3"/>
        <v>150</v>
      </c>
      <c r="R248" s="8" t="str">
        <f>IF(L248="","",VLOOKUP(L248*M248*O248,[1]FORMULAS!$H$25:$I$55,2,FALSE))</f>
        <v>II</v>
      </c>
      <c r="S248" s="10" t="str">
        <f>IF(L248="","",VLOOKUP(L248*M248*O248,[1]FORMULAS!$H$25:$J$55,3,FALSE))</f>
        <v>No Aceptable o Aceptable con Control Especifico</v>
      </c>
      <c r="T248" s="11"/>
      <c r="U248" s="11"/>
      <c r="V248" s="11"/>
      <c r="W248" s="11"/>
      <c r="X248" s="11"/>
      <c r="Y248" s="11"/>
      <c r="Z248" s="17"/>
    </row>
    <row r="249" spans="1:26" ht="315.75" customHeight="1" x14ac:dyDescent="0.2">
      <c r="A249" s="3" t="s">
        <v>26</v>
      </c>
      <c r="B249" s="3" t="s">
        <v>154</v>
      </c>
      <c r="C249" s="3" t="s">
        <v>159</v>
      </c>
      <c r="D249" s="4" t="s">
        <v>136</v>
      </c>
      <c r="E249" s="4" t="s">
        <v>137</v>
      </c>
      <c r="F249" s="4" t="s">
        <v>49</v>
      </c>
      <c r="G249" s="3" t="s">
        <v>54</v>
      </c>
      <c r="H249" s="5" t="s">
        <v>45</v>
      </c>
      <c r="I249" s="4" t="s">
        <v>55</v>
      </c>
      <c r="J249" s="4" t="s">
        <v>56</v>
      </c>
      <c r="K249" s="4" t="s">
        <v>57</v>
      </c>
      <c r="L249" s="6">
        <v>2</v>
      </c>
      <c r="M249" s="6">
        <v>3</v>
      </c>
      <c r="N249" s="7" t="str">
        <f>IF(L249="","",VLOOKUP(L249*M249,[1]FORMULAS!$B$12:$D$22,3,FALSE))</f>
        <v>Medio</v>
      </c>
      <c r="O249" s="8">
        <f>IF(H249="","",+VLOOKUP(H249,[1]FORMULAS!$B$6:$C$9,2,FALSE))</f>
        <v>60</v>
      </c>
      <c r="P249" s="7" t="str">
        <f>IF(O249="","",VLOOKUP(O249,[1]FORMULAS!$A$28:$B$31,2,FALSE))</f>
        <v>Muy Grave (MG)</v>
      </c>
      <c r="Q249" s="9">
        <f t="shared" si="3"/>
        <v>360</v>
      </c>
      <c r="R249" s="8" t="str">
        <f>IF(L249="","",VLOOKUP(L249*M249*O249,[1]FORMULAS!$H$25:$I$55,2,FALSE))</f>
        <v>II</v>
      </c>
      <c r="S249" s="10" t="str">
        <f>IF(L249="","",VLOOKUP(L249*M249*O249,[1]FORMULAS!$H$25:$J$55,3,FALSE))</f>
        <v>No Aceptable o Aceptable con Control Especifico</v>
      </c>
      <c r="T249" s="11"/>
      <c r="U249" s="11"/>
      <c r="V249" s="4"/>
      <c r="W249" s="4"/>
      <c r="X249" s="4"/>
      <c r="Y249" s="11"/>
      <c r="Z249" s="17"/>
    </row>
    <row r="250" spans="1:26" ht="315.75" customHeight="1" x14ac:dyDescent="0.2">
      <c r="A250" s="3" t="s">
        <v>26</v>
      </c>
      <c r="B250" s="3" t="s">
        <v>154</v>
      </c>
      <c r="C250" s="3" t="s">
        <v>159</v>
      </c>
      <c r="D250" s="4" t="s">
        <v>136</v>
      </c>
      <c r="E250" s="4" t="s">
        <v>137</v>
      </c>
      <c r="F250" s="4" t="s">
        <v>49</v>
      </c>
      <c r="G250" s="3" t="s">
        <v>130</v>
      </c>
      <c r="H250" s="5" t="s">
        <v>45</v>
      </c>
      <c r="I250" s="4" t="s">
        <v>131</v>
      </c>
      <c r="J250" s="4" t="s">
        <v>132</v>
      </c>
      <c r="K250" s="4" t="s">
        <v>133</v>
      </c>
      <c r="L250" s="6">
        <v>2</v>
      </c>
      <c r="M250" s="6">
        <v>2</v>
      </c>
      <c r="N250" s="7" t="str">
        <f>IF(L250="","",VLOOKUP(L250*M250,[1]FORMULAS!$B$12:$D$22,3,FALSE))</f>
        <v>Bajo</v>
      </c>
      <c r="O250" s="8">
        <f>IF(H250="","",+VLOOKUP(H250,[1]FORMULAS!$B$6:$C$9,2,FALSE))</f>
        <v>60</v>
      </c>
      <c r="P250" s="7" t="str">
        <f>IF(O250="","",VLOOKUP(O250,[1]FORMULAS!$A$28:$B$31,2,FALSE))</f>
        <v>Muy Grave (MG)</v>
      </c>
      <c r="Q250" s="9">
        <f t="shared" si="3"/>
        <v>240</v>
      </c>
      <c r="R250" s="8" t="str">
        <f>IF(L250="","",VLOOKUP(L250*M250*O250,[1]FORMULAS!$H$25:$I$55,2,FALSE))</f>
        <v>II</v>
      </c>
      <c r="S250" s="10" t="str">
        <f>IF(L250="","",VLOOKUP(L250*M250*O250,[1]FORMULAS!$H$25:$J$55,3,FALSE))</f>
        <v>No Aceptable o Aceptable con Control Especifico</v>
      </c>
      <c r="T250" s="11"/>
      <c r="U250" s="11"/>
      <c r="V250" s="11"/>
      <c r="W250" s="11"/>
      <c r="X250" s="11"/>
      <c r="Y250" s="11"/>
      <c r="Z250" s="17"/>
    </row>
    <row r="251" spans="1:26" ht="315.75" customHeight="1" x14ac:dyDescent="0.2">
      <c r="A251" s="3" t="s">
        <v>26</v>
      </c>
      <c r="B251" s="3" t="s">
        <v>154</v>
      </c>
      <c r="C251" s="3" t="s">
        <v>159</v>
      </c>
      <c r="D251" s="4" t="s">
        <v>136</v>
      </c>
      <c r="E251" s="4" t="s">
        <v>137</v>
      </c>
      <c r="F251" s="4" t="s">
        <v>58</v>
      </c>
      <c r="G251" s="3" t="s">
        <v>59</v>
      </c>
      <c r="H251" s="5" t="s">
        <v>32</v>
      </c>
      <c r="I251" s="4" t="s">
        <v>60</v>
      </c>
      <c r="J251" s="4" t="s">
        <v>61</v>
      </c>
      <c r="K251" s="4" t="s">
        <v>62</v>
      </c>
      <c r="L251" s="6">
        <v>2</v>
      </c>
      <c r="M251" s="6">
        <v>2</v>
      </c>
      <c r="N251" s="7" t="str">
        <f>IF(L251="","",VLOOKUP(L251*M251,[1]FORMULAS!$B$12:$D$22,3,FALSE))</f>
        <v>Bajo</v>
      </c>
      <c r="O251" s="8">
        <f>IF(H251="","",+VLOOKUP(H251,[1]FORMULAS!$B$6:$C$9,2,FALSE))</f>
        <v>25</v>
      </c>
      <c r="P251" s="7" t="str">
        <f>IF(O251="","",VLOOKUP(O251,[1]FORMULAS!$A$28:$B$31,2,FALSE))</f>
        <v>Grave (G)</v>
      </c>
      <c r="Q251" s="9">
        <f t="shared" si="3"/>
        <v>100</v>
      </c>
      <c r="R251" s="8" t="str">
        <f>IF(L251="","",VLOOKUP(L251*M251*O251,[1]FORMULAS!$H$25:$I$55,2,FALSE))</f>
        <v>III</v>
      </c>
      <c r="S251" s="10" t="str">
        <f>IF(L251="","",VLOOKUP(L251*M251*O251,[1]FORMULAS!$H$25:$J$55,3,FALSE))</f>
        <v>Aceptable</v>
      </c>
      <c r="T251" s="11"/>
      <c r="U251" s="11"/>
      <c r="V251" s="11"/>
      <c r="W251" s="11"/>
      <c r="X251" s="11"/>
      <c r="Y251" s="11"/>
      <c r="Z251" s="17"/>
    </row>
    <row r="252" spans="1:26" ht="315.75" customHeight="1" x14ac:dyDescent="0.2">
      <c r="A252" s="3" t="s">
        <v>26</v>
      </c>
      <c r="B252" s="3" t="s">
        <v>154</v>
      </c>
      <c r="C252" s="3" t="s">
        <v>159</v>
      </c>
      <c r="D252" s="4" t="s">
        <v>136</v>
      </c>
      <c r="E252" s="4" t="s">
        <v>137</v>
      </c>
      <c r="F252" s="4" t="s">
        <v>58</v>
      </c>
      <c r="G252" s="3" t="s">
        <v>63</v>
      </c>
      <c r="H252" s="5" t="s">
        <v>32</v>
      </c>
      <c r="I252" s="4" t="s">
        <v>64</v>
      </c>
      <c r="J252" s="4" t="s">
        <v>65</v>
      </c>
      <c r="K252" s="4" t="s">
        <v>66</v>
      </c>
      <c r="L252" s="6">
        <v>2</v>
      </c>
      <c r="M252" s="6">
        <v>2</v>
      </c>
      <c r="N252" s="7" t="str">
        <f>IF(L252="","",VLOOKUP(L252*M252,[1]FORMULAS!$B$12:$D$22,3,FALSE))</f>
        <v>Bajo</v>
      </c>
      <c r="O252" s="8">
        <f>IF(H252="","",+VLOOKUP(H252,[1]FORMULAS!$B$6:$C$9,2,FALSE))</f>
        <v>25</v>
      </c>
      <c r="P252" s="7" t="str">
        <f>IF(O252="","",VLOOKUP(O252,[1]FORMULAS!$A$28:$B$31,2,FALSE))</f>
        <v>Grave (G)</v>
      </c>
      <c r="Q252" s="9">
        <f t="shared" si="3"/>
        <v>100</v>
      </c>
      <c r="R252" s="8" t="str">
        <f>IF(L252="","",VLOOKUP(L252*M252*O252,[1]FORMULAS!$H$25:$I$55,2,FALSE))</f>
        <v>III</v>
      </c>
      <c r="S252" s="10" t="str">
        <f>IF(L252="","",VLOOKUP(L252*M252*O252,[1]FORMULAS!$H$25:$J$55,3,FALSE))</f>
        <v>Aceptable</v>
      </c>
      <c r="T252" s="11"/>
      <c r="U252" s="11"/>
      <c r="V252" s="11"/>
      <c r="W252" s="11"/>
      <c r="X252" s="11"/>
      <c r="Y252" s="11"/>
      <c r="Z252" s="17"/>
    </row>
    <row r="253" spans="1:26" ht="315.75" customHeight="1" x14ac:dyDescent="0.2">
      <c r="A253" s="3" t="s">
        <v>26</v>
      </c>
      <c r="B253" s="3" t="s">
        <v>154</v>
      </c>
      <c r="C253" s="3" t="s">
        <v>159</v>
      </c>
      <c r="D253" s="4" t="s">
        <v>136</v>
      </c>
      <c r="E253" s="4" t="s">
        <v>137</v>
      </c>
      <c r="F253" s="4" t="s">
        <v>67</v>
      </c>
      <c r="G253" s="3" t="s">
        <v>75</v>
      </c>
      <c r="H253" s="5" t="s">
        <v>45</v>
      </c>
      <c r="I253" s="4" t="s">
        <v>76</v>
      </c>
      <c r="J253" s="4" t="s">
        <v>77</v>
      </c>
      <c r="K253" s="4" t="s">
        <v>78</v>
      </c>
      <c r="L253" s="6">
        <v>6</v>
      </c>
      <c r="M253" s="6">
        <v>3</v>
      </c>
      <c r="N253" s="7" t="str">
        <f>IF(L253="","",VLOOKUP(L253*M253,[1]FORMULAS!$B$12:$D$22,3,FALSE))</f>
        <v>Alto</v>
      </c>
      <c r="O253" s="8">
        <f>IF(H253="","",+VLOOKUP(H253,[1]FORMULAS!$B$6:$C$9,2,FALSE))</f>
        <v>60</v>
      </c>
      <c r="P253" s="7" t="str">
        <f>IF(O253="","",VLOOKUP(O253,[1]FORMULAS!$A$28:$B$31,2,FALSE))</f>
        <v>Muy Grave (MG)</v>
      </c>
      <c r="Q253" s="9">
        <f t="shared" si="3"/>
        <v>1080</v>
      </c>
      <c r="R253" s="8" t="str">
        <f>IF(L253="","",VLOOKUP(L253*M253*O253,[1]FORMULAS!$H$25:$I$55,2,FALSE))</f>
        <v>I</v>
      </c>
      <c r="S253" s="10" t="str">
        <f>IF(L253="","",VLOOKUP(L253*M253*O253,[1]FORMULAS!$H$25:$J$55,3,FALSE))</f>
        <v>No Aceptable</v>
      </c>
      <c r="T253" s="11"/>
      <c r="U253" s="11"/>
      <c r="V253" s="11"/>
      <c r="W253" s="11"/>
      <c r="X253" s="4"/>
      <c r="Y253" s="11"/>
      <c r="Z253" s="17"/>
    </row>
    <row r="254" spans="1:26" ht="315.75" customHeight="1" x14ac:dyDescent="0.2">
      <c r="A254" s="3" t="s">
        <v>26</v>
      </c>
      <c r="B254" s="3" t="s">
        <v>154</v>
      </c>
      <c r="C254" s="3" t="s">
        <v>159</v>
      </c>
      <c r="D254" s="4" t="s">
        <v>136</v>
      </c>
      <c r="E254" s="4" t="s">
        <v>137</v>
      </c>
      <c r="F254" s="4" t="s">
        <v>67</v>
      </c>
      <c r="G254" s="3" t="s">
        <v>111</v>
      </c>
      <c r="H254" s="5" t="s">
        <v>45</v>
      </c>
      <c r="I254" s="4" t="s">
        <v>112</v>
      </c>
      <c r="J254" s="4" t="s">
        <v>113</v>
      </c>
      <c r="K254" s="4" t="s">
        <v>114</v>
      </c>
      <c r="L254" s="6">
        <v>2</v>
      </c>
      <c r="M254" s="6">
        <v>3</v>
      </c>
      <c r="N254" s="7" t="str">
        <f>IF(L254="","",VLOOKUP(L254*M254,[1]FORMULAS!$B$12:$D$22,3,FALSE))</f>
        <v>Medio</v>
      </c>
      <c r="O254" s="8">
        <f>IF(H254="","",+VLOOKUP(H254,[1]FORMULAS!$B$6:$C$9,2,FALSE))</f>
        <v>60</v>
      </c>
      <c r="P254" s="7" t="str">
        <f>IF(O254="","",VLOOKUP(O254,[1]FORMULAS!$A$28:$B$31,2,FALSE))</f>
        <v>Muy Grave (MG)</v>
      </c>
      <c r="Q254" s="9">
        <f t="shared" si="3"/>
        <v>360</v>
      </c>
      <c r="R254" s="8" t="str">
        <f>IF(L254="","",VLOOKUP(L254*M254*O254,[1]FORMULAS!$H$25:$I$55,2,FALSE))</f>
        <v>II</v>
      </c>
      <c r="S254" s="10" t="str">
        <f>IF(L254="","",VLOOKUP(L254*M254*O254,[1]FORMULAS!$H$25:$J$55,3,FALSE))</f>
        <v>No Aceptable o Aceptable con Control Especifico</v>
      </c>
      <c r="T254" s="11"/>
      <c r="U254" s="11"/>
      <c r="V254" s="4"/>
      <c r="W254" s="4"/>
      <c r="X254" s="4"/>
      <c r="Y254" s="11"/>
      <c r="Z254" s="17"/>
    </row>
    <row r="255" spans="1:26" ht="315.75" customHeight="1" x14ac:dyDescent="0.2">
      <c r="A255" s="3" t="s">
        <v>26</v>
      </c>
      <c r="B255" s="3" t="s">
        <v>154</v>
      </c>
      <c r="C255" s="3" t="s">
        <v>159</v>
      </c>
      <c r="D255" s="4" t="s">
        <v>136</v>
      </c>
      <c r="E255" s="4" t="s">
        <v>137</v>
      </c>
      <c r="F255" s="4" t="s">
        <v>67</v>
      </c>
      <c r="G255" s="3" t="s">
        <v>91</v>
      </c>
      <c r="H255" s="5" t="s">
        <v>32</v>
      </c>
      <c r="I255" s="4" t="s">
        <v>92</v>
      </c>
      <c r="J255" s="4" t="s">
        <v>93</v>
      </c>
      <c r="K255" s="4" t="s">
        <v>94</v>
      </c>
      <c r="L255" s="6">
        <v>2</v>
      </c>
      <c r="M255" s="6">
        <v>3</v>
      </c>
      <c r="N255" s="7" t="str">
        <f>IF(L255="","",VLOOKUP(L255*M255,[1]FORMULAS!$B$12:$D$22,3,FALSE))</f>
        <v>Medio</v>
      </c>
      <c r="O255" s="8">
        <f>IF(H255="","",+VLOOKUP(H255,[1]FORMULAS!$B$6:$C$9,2,FALSE))</f>
        <v>25</v>
      </c>
      <c r="P255" s="7" t="str">
        <f>IF(O255="","",VLOOKUP(O255,[1]FORMULAS!$A$28:$B$31,2,FALSE))</f>
        <v>Grave (G)</v>
      </c>
      <c r="Q255" s="9">
        <f t="shared" si="3"/>
        <v>150</v>
      </c>
      <c r="R255" s="8" t="str">
        <f>IF(L255="","",VLOOKUP(L255*M255*O255,[1]FORMULAS!$H$25:$I$55,2,FALSE))</f>
        <v>II</v>
      </c>
      <c r="S255" s="10" t="str">
        <f>IF(L255="","",VLOOKUP(L255*M255*O255,[1]FORMULAS!$H$25:$J$55,3,FALSE))</f>
        <v>No Aceptable o Aceptable con Control Especifico</v>
      </c>
      <c r="T255" s="11"/>
      <c r="U255" s="11"/>
      <c r="V255" s="4"/>
      <c r="W255" s="4"/>
      <c r="X255" s="4"/>
      <c r="Y255" s="11"/>
      <c r="Z255" s="17"/>
    </row>
    <row r="256" spans="1:26" ht="315.75" customHeight="1" x14ac:dyDescent="0.2">
      <c r="A256" s="3" t="s">
        <v>26</v>
      </c>
      <c r="B256" s="3" t="s">
        <v>154</v>
      </c>
      <c r="C256" s="3" t="s">
        <v>159</v>
      </c>
      <c r="D256" s="4" t="s">
        <v>136</v>
      </c>
      <c r="E256" s="4" t="s">
        <v>137</v>
      </c>
      <c r="F256" s="4" t="s">
        <v>67</v>
      </c>
      <c r="G256" s="3" t="s">
        <v>87</v>
      </c>
      <c r="H256" s="5" t="s">
        <v>32</v>
      </c>
      <c r="I256" s="4" t="s">
        <v>88</v>
      </c>
      <c r="J256" s="4" t="s">
        <v>89</v>
      </c>
      <c r="K256" s="4" t="s">
        <v>90</v>
      </c>
      <c r="L256" s="6">
        <v>6</v>
      </c>
      <c r="M256" s="6">
        <v>3</v>
      </c>
      <c r="N256" s="7" t="str">
        <f>IF(L256="","",VLOOKUP(L256*M256,[1]FORMULAS!$B$12:$D$22,3,FALSE))</f>
        <v>Alto</v>
      </c>
      <c r="O256" s="8">
        <f>IF(H256="","",+VLOOKUP(H256,[1]FORMULAS!$B$6:$C$9,2,FALSE))</f>
        <v>25</v>
      </c>
      <c r="P256" s="7" t="str">
        <f>IF(O256="","",VLOOKUP(O256,[1]FORMULAS!$A$28:$B$31,2,FALSE))</f>
        <v>Grave (G)</v>
      </c>
      <c r="Q256" s="9">
        <f t="shared" si="3"/>
        <v>450</v>
      </c>
      <c r="R256" s="8" t="str">
        <f>IF(L256="","",VLOOKUP(L256*M256*O256,[1]FORMULAS!$H$25:$I$55,2,FALSE))</f>
        <v>II</v>
      </c>
      <c r="S256" s="10" t="str">
        <f>IF(L256="","",VLOOKUP(L256*M256*O256,[1]FORMULAS!$H$25:$J$55,3,FALSE))</f>
        <v>No Aceptable o Aceptable con Control Especifico</v>
      </c>
      <c r="T256" s="11"/>
      <c r="U256" s="11"/>
      <c r="V256" s="11"/>
      <c r="W256" s="11"/>
      <c r="X256" s="11"/>
      <c r="Y256" s="11"/>
      <c r="Z256" s="17"/>
    </row>
    <row r="257" spans="1:26" ht="315.75" customHeight="1" x14ac:dyDescent="0.2">
      <c r="A257" s="3" t="s">
        <v>26</v>
      </c>
      <c r="B257" s="3" t="s">
        <v>154</v>
      </c>
      <c r="C257" s="3" t="s">
        <v>159</v>
      </c>
      <c r="D257" s="4" t="s">
        <v>136</v>
      </c>
      <c r="E257" s="4" t="s">
        <v>137</v>
      </c>
      <c r="F257" s="4" t="s">
        <v>67</v>
      </c>
      <c r="G257" s="3" t="s">
        <v>79</v>
      </c>
      <c r="H257" s="5" t="s">
        <v>32</v>
      </c>
      <c r="I257" s="4" t="s">
        <v>80</v>
      </c>
      <c r="J257" s="4" t="s">
        <v>81</v>
      </c>
      <c r="K257" s="4" t="s">
        <v>82</v>
      </c>
      <c r="L257" s="6">
        <v>6</v>
      </c>
      <c r="M257" s="6">
        <v>2</v>
      </c>
      <c r="N257" s="7" t="str">
        <f>IF(L257="","",VLOOKUP(L257*M257,[1]FORMULAS!$B$12:$D$22,3,FALSE))</f>
        <v>Alto</v>
      </c>
      <c r="O257" s="8">
        <f>IF(H257="","",+VLOOKUP(H257,[1]FORMULAS!$B$6:$C$9,2,FALSE))</f>
        <v>25</v>
      </c>
      <c r="P257" s="7" t="str">
        <f>IF(O257="","",VLOOKUP(O257,[1]FORMULAS!$A$28:$B$31,2,FALSE))</f>
        <v>Grave (G)</v>
      </c>
      <c r="Q257" s="9">
        <f t="shared" si="3"/>
        <v>300</v>
      </c>
      <c r="R257" s="8" t="str">
        <f>IF(L257="","",VLOOKUP(L257*M257*O257,[1]FORMULAS!$H$25:$I$55,2,FALSE))</f>
        <v>II</v>
      </c>
      <c r="S257" s="10" t="str">
        <f>IF(L257="","",VLOOKUP(L257*M257*O257,[1]FORMULAS!$H$25:$J$55,3,FALSE))</f>
        <v>No Aceptable o Aceptable con Control Especifico</v>
      </c>
      <c r="T257" s="11"/>
      <c r="U257" s="11"/>
      <c r="V257" s="4"/>
      <c r="W257" s="4"/>
      <c r="X257" s="4"/>
      <c r="Y257" s="11"/>
      <c r="Z257" s="17"/>
    </row>
    <row r="258" spans="1:26" ht="315.75" customHeight="1" x14ac:dyDescent="0.2">
      <c r="A258" s="3" t="s">
        <v>26</v>
      </c>
      <c r="B258" s="3" t="s">
        <v>154</v>
      </c>
      <c r="C258" s="3" t="s">
        <v>159</v>
      </c>
      <c r="D258" s="4" t="s">
        <v>136</v>
      </c>
      <c r="E258" s="4" t="s">
        <v>137</v>
      </c>
      <c r="F258" s="4" t="s">
        <v>115</v>
      </c>
      <c r="G258" s="3" t="s">
        <v>120</v>
      </c>
      <c r="H258" s="5" t="s">
        <v>45</v>
      </c>
      <c r="I258" s="4" t="s">
        <v>121</v>
      </c>
      <c r="J258" s="4" t="s">
        <v>122</v>
      </c>
      <c r="K258" s="4" t="s">
        <v>123</v>
      </c>
      <c r="L258" s="6">
        <v>2</v>
      </c>
      <c r="M258" s="6">
        <v>3</v>
      </c>
      <c r="N258" s="7" t="str">
        <f>IF(L258="","",VLOOKUP(L258*M258,[1]FORMULAS!$B$12:$D$22,3,FALSE))</f>
        <v>Medio</v>
      </c>
      <c r="O258" s="8">
        <f>IF(H258="","",+VLOOKUP(H258,[1]FORMULAS!$B$6:$C$9,2,FALSE))</f>
        <v>60</v>
      </c>
      <c r="P258" s="7" t="str">
        <f>IF(O258="","",VLOOKUP(O258,[1]FORMULAS!$A$28:$B$31,2,FALSE))</f>
        <v>Muy Grave (MG)</v>
      </c>
      <c r="Q258" s="9">
        <f t="shared" si="3"/>
        <v>360</v>
      </c>
      <c r="R258" s="8" t="str">
        <f>IF(L258="","",VLOOKUP(L258*M258*O258,[1]FORMULAS!$H$25:$I$55,2,FALSE))</f>
        <v>II</v>
      </c>
      <c r="S258" s="10" t="str">
        <f>IF(L258="","",VLOOKUP(L258*M258*O258,[1]FORMULAS!$H$25:$J$55,3,FALSE))</f>
        <v>No Aceptable o Aceptable con Control Especifico</v>
      </c>
      <c r="T258" s="11"/>
      <c r="U258" s="11"/>
      <c r="V258" s="11"/>
      <c r="W258" s="11"/>
      <c r="X258" s="11"/>
      <c r="Y258" s="11"/>
      <c r="Z258" s="17"/>
    </row>
    <row r="259" spans="1:26" ht="315.75" customHeight="1" x14ac:dyDescent="0.2">
      <c r="A259" s="3" t="s">
        <v>26</v>
      </c>
      <c r="B259" s="3" t="s">
        <v>154</v>
      </c>
      <c r="C259" s="3" t="s">
        <v>160</v>
      </c>
      <c r="D259" s="4" t="s">
        <v>136</v>
      </c>
      <c r="E259" s="4" t="s">
        <v>137</v>
      </c>
      <c r="F259" s="4" t="s">
        <v>30</v>
      </c>
      <c r="G259" s="3" t="s">
        <v>31</v>
      </c>
      <c r="H259" s="5" t="s">
        <v>32</v>
      </c>
      <c r="I259" s="4" t="s">
        <v>33</v>
      </c>
      <c r="J259" s="4" t="s">
        <v>34</v>
      </c>
      <c r="K259" s="4" t="s">
        <v>35</v>
      </c>
      <c r="L259" s="6">
        <v>6</v>
      </c>
      <c r="M259" s="6">
        <v>3</v>
      </c>
      <c r="N259" s="7" t="str">
        <f>IF(L259="","",VLOOKUP(L259*M259,[1]FORMULAS!$B$12:$D$22,3,FALSE))</f>
        <v>Alto</v>
      </c>
      <c r="O259" s="8">
        <f>IF(H259="","",+VLOOKUP(H259,[1]FORMULAS!$B$6:$C$9,2,FALSE))</f>
        <v>25</v>
      </c>
      <c r="P259" s="7" t="str">
        <f>IF(O259="","",VLOOKUP(O259,[1]FORMULAS!$A$28:$B$31,2,FALSE))</f>
        <v>Grave (G)</v>
      </c>
      <c r="Q259" s="9">
        <f t="shared" si="3"/>
        <v>450</v>
      </c>
      <c r="R259" s="8" t="str">
        <f>IF(L259="","",VLOOKUP(L259*M259*O259,[1]FORMULAS!$H$25:$I$55,2,FALSE))</f>
        <v>II</v>
      </c>
      <c r="S259" s="10" t="str">
        <f>IF(L259="","",VLOOKUP(L259*M259*O259,[1]FORMULAS!$H$25:$J$55,3,FALSE))</f>
        <v>No Aceptable o Aceptable con Control Especifico</v>
      </c>
      <c r="T259" s="11"/>
      <c r="U259" s="11"/>
      <c r="V259" s="11"/>
      <c r="W259" s="11"/>
      <c r="X259" s="11"/>
      <c r="Y259" s="11"/>
      <c r="Z259" s="17"/>
    </row>
    <row r="260" spans="1:26" ht="315.75" customHeight="1" x14ac:dyDescent="0.2">
      <c r="A260" s="3" t="s">
        <v>26</v>
      </c>
      <c r="B260" s="3" t="s">
        <v>154</v>
      </c>
      <c r="C260" s="3" t="s">
        <v>160</v>
      </c>
      <c r="D260" s="4" t="s">
        <v>136</v>
      </c>
      <c r="E260" s="4" t="s">
        <v>137</v>
      </c>
      <c r="F260" s="4" t="s">
        <v>30</v>
      </c>
      <c r="G260" s="3" t="s">
        <v>36</v>
      </c>
      <c r="H260" s="5" t="s">
        <v>37</v>
      </c>
      <c r="I260" s="4" t="s">
        <v>38</v>
      </c>
      <c r="J260" s="4" t="s">
        <v>39</v>
      </c>
      <c r="K260" s="4" t="s">
        <v>40</v>
      </c>
      <c r="L260" s="6">
        <v>6</v>
      </c>
      <c r="M260" s="6">
        <v>3</v>
      </c>
      <c r="N260" s="7" t="str">
        <f>IF(L260="","",VLOOKUP(L260*M260,[1]FORMULAS!$B$12:$D$22,3,FALSE))</f>
        <v>Alto</v>
      </c>
      <c r="O260" s="8">
        <f>IF(H260="","",+VLOOKUP(H260,[1]FORMULAS!$B$6:$C$9,2,FALSE))</f>
        <v>10</v>
      </c>
      <c r="P260" s="7" t="str">
        <f>IF(O260="","",VLOOKUP(O260,[1]FORMULAS!$A$28:$B$31,2,FALSE))</f>
        <v>Leve (L)</v>
      </c>
      <c r="Q260" s="9">
        <f t="shared" si="3"/>
        <v>180</v>
      </c>
      <c r="R260" s="8" t="str">
        <f>IF(L260="","",VLOOKUP(L260*M260*O260,[1]FORMULAS!$H$25:$I$55,2,FALSE))</f>
        <v>II</v>
      </c>
      <c r="S260" s="10" t="str">
        <f>IF(L260="","",VLOOKUP(L260*M260*O260,[1]FORMULAS!$H$25:$J$55,3,FALSE))</f>
        <v>No Aceptable o Aceptable con Control Especifico</v>
      </c>
      <c r="T260" s="11"/>
      <c r="U260" s="11"/>
      <c r="V260" s="11"/>
      <c r="W260" s="11"/>
      <c r="X260" s="11"/>
      <c r="Y260" s="11"/>
      <c r="Z260" s="17"/>
    </row>
    <row r="261" spans="1:26" ht="315.75" customHeight="1" x14ac:dyDescent="0.2">
      <c r="A261" s="3" t="s">
        <v>26</v>
      </c>
      <c r="B261" s="3" t="s">
        <v>154</v>
      </c>
      <c r="C261" s="3" t="s">
        <v>160</v>
      </c>
      <c r="D261" s="4" t="s">
        <v>136</v>
      </c>
      <c r="E261" s="4" t="s">
        <v>137</v>
      </c>
      <c r="F261" s="4" t="s">
        <v>30</v>
      </c>
      <c r="G261" s="3" t="s">
        <v>41</v>
      </c>
      <c r="H261" s="5" t="s">
        <v>37</v>
      </c>
      <c r="I261" s="4"/>
      <c r="J261" s="4" t="s">
        <v>42</v>
      </c>
      <c r="K261" s="4" t="s">
        <v>43</v>
      </c>
      <c r="L261" s="6">
        <v>2</v>
      </c>
      <c r="M261" s="6">
        <v>3</v>
      </c>
      <c r="N261" s="7" t="str">
        <f>IF(L261="","",VLOOKUP(L261*M261,[1]FORMULAS!$B$12:$D$22,3,FALSE))</f>
        <v>Medio</v>
      </c>
      <c r="O261" s="8">
        <f>IF(H261="","",+VLOOKUP(H261,[1]FORMULAS!$B$6:$C$9,2,FALSE))</f>
        <v>10</v>
      </c>
      <c r="P261" s="7" t="str">
        <f>IF(O261="","",VLOOKUP(O261,[1]FORMULAS!$A$28:$B$31,2,FALSE))</f>
        <v>Leve (L)</v>
      </c>
      <c r="Q261" s="9">
        <f t="shared" si="3"/>
        <v>60</v>
      </c>
      <c r="R261" s="8" t="str">
        <f>IF(L261="","",VLOOKUP(L261*M261*O261,[1]FORMULAS!$H$25:$I$55,2,FALSE))</f>
        <v>III</v>
      </c>
      <c r="S261" s="10" t="str">
        <f>IF(L261="","",VLOOKUP(L261*M261*O261,[1]FORMULAS!$H$25:$J$55,3,FALSE))</f>
        <v>Aceptable</v>
      </c>
      <c r="T261" s="11"/>
      <c r="U261" s="11"/>
      <c r="V261" s="11"/>
      <c r="W261" s="11"/>
      <c r="X261" s="11"/>
      <c r="Y261" s="11"/>
      <c r="Z261" s="17"/>
    </row>
    <row r="262" spans="1:26" ht="315.75" customHeight="1" x14ac:dyDescent="0.2">
      <c r="A262" s="3" t="s">
        <v>26</v>
      </c>
      <c r="B262" s="3" t="s">
        <v>154</v>
      </c>
      <c r="C262" s="3" t="s">
        <v>160</v>
      </c>
      <c r="D262" s="4" t="s">
        <v>136</v>
      </c>
      <c r="E262" s="4" t="s">
        <v>137</v>
      </c>
      <c r="F262" s="4" t="s">
        <v>30</v>
      </c>
      <c r="G262" s="3" t="s">
        <v>44</v>
      </c>
      <c r="H262" s="5" t="s">
        <v>45</v>
      </c>
      <c r="I262" s="4" t="s">
        <v>46</v>
      </c>
      <c r="J262" s="4" t="s">
        <v>47</v>
      </c>
      <c r="K262" s="4" t="s">
        <v>48</v>
      </c>
      <c r="L262" s="6">
        <v>2</v>
      </c>
      <c r="M262" s="6">
        <v>3</v>
      </c>
      <c r="N262" s="7" t="str">
        <f>IF(L262="","",VLOOKUP(L262*M262,[1]FORMULAS!$B$12:$D$22,3,FALSE))</f>
        <v>Medio</v>
      </c>
      <c r="O262" s="8">
        <f>IF(H262="","",+VLOOKUP(H262,[1]FORMULAS!$B$6:$C$9,2,FALSE))</f>
        <v>60</v>
      </c>
      <c r="P262" s="7" t="str">
        <f>IF(O262="","",VLOOKUP(O262,[1]FORMULAS!$A$28:$B$31,2,FALSE))</f>
        <v>Muy Grave (MG)</v>
      </c>
      <c r="Q262" s="9">
        <f t="shared" si="3"/>
        <v>360</v>
      </c>
      <c r="R262" s="8" t="str">
        <f>IF(L262="","",VLOOKUP(L262*M262*O262,[1]FORMULAS!$H$25:$I$55,2,FALSE))</f>
        <v>II</v>
      </c>
      <c r="S262" s="10" t="str">
        <f>IF(L262="","",VLOOKUP(L262*M262*O262,[1]FORMULAS!$H$25:$J$55,3,FALSE))</f>
        <v>No Aceptable o Aceptable con Control Especifico</v>
      </c>
      <c r="T262" s="11"/>
      <c r="U262" s="11"/>
      <c r="V262" s="4"/>
      <c r="W262" s="4"/>
      <c r="X262" s="4"/>
      <c r="Y262" s="11"/>
      <c r="Z262" s="17"/>
    </row>
    <row r="263" spans="1:26" ht="315.75" customHeight="1" x14ac:dyDescent="0.2">
      <c r="A263" s="3" t="s">
        <v>26</v>
      </c>
      <c r="B263" s="3" t="s">
        <v>154</v>
      </c>
      <c r="C263" s="3" t="s">
        <v>160</v>
      </c>
      <c r="D263" s="4" t="s">
        <v>136</v>
      </c>
      <c r="E263" s="4" t="s">
        <v>137</v>
      </c>
      <c r="F263" s="4" t="s">
        <v>30</v>
      </c>
      <c r="G263" s="3" t="s">
        <v>126</v>
      </c>
      <c r="H263" s="5" t="s">
        <v>45</v>
      </c>
      <c r="I263" s="4" t="s">
        <v>127</v>
      </c>
      <c r="J263" s="4" t="s">
        <v>128</v>
      </c>
      <c r="K263" s="4" t="s">
        <v>129</v>
      </c>
      <c r="L263" s="6">
        <v>6</v>
      </c>
      <c r="M263" s="6">
        <v>2</v>
      </c>
      <c r="N263" s="7" t="str">
        <f>IF(L263="","",VLOOKUP(L263*M263,[1]FORMULAS!$B$12:$D$22,3,FALSE))</f>
        <v>Alto</v>
      </c>
      <c r="O263" s="8">
        <f>IF(H263="","",+VLOOKUP(H263,[1]FORMULAS!$B$6:$C$9,2,FALSE))</f>
        <v>60</v>
      </c>
      <c r="P263" s="7" t="str">
        <f>IF(O263="","",VLOOKUP(O263,[1]FORMULAS!$A$28:$B$31,2,FALSE))</f>
        <v>Muy Grave (MG)</v>
      </c>
      <c r="Q263" s="9">
        <f t="shared" si="3"/>
        <v>720</v>
      </c>
      <c r="R263" s="8" t="str">
        <f>IF(L263="","",VLOOKUP(L263*M263*O263,[1]FORMULAS!$H$25:$I$55,2,FALSE))</f>
        <v>I</v>
      </c>
      <c r="S263" s="10" t="str">
        <f>IF(L263="","",VLOOKUP(L263*M263*O263,[1]FORMULAS!$H$25:$J$55,3,FALSE))</f>
        <v>No Aceptable</v>
      </c>
      <c r="T263" s="11"/>
      <c r="U263" s="11"/>
      <c r="V263" s="11"/>
      <c r="W263" s="11"/>
      <c r="X263" s="11"/>
      <c r="Y263" s="11"/>
      <c r="Z263" s="17"/>
    </row>
    <row r="264" spans="1:26" ht="315.75" customHeight="1" x14ac:dyDescent="0.2">
      <c r="A264" s="3" t="s">
        <v>26</v>
      </c>
      <c r="B264" s="3" t="s">
        <v>154</v>
      </c>
      <c r="C264" s="3" t="s">
        <v>160</v>
      </c>
      <c r="D264" s="4" t="s">
        <v>136</v>
      </c>
      <c r="E264" s="4" t="s">
        <v>137</v>
      </c>
      <c r="F264" s="4" t="s">
        <v>49</v>
      </c>
      <c r="G264" s="3" t="s">
        <v>50</v>
      </c>
      <c r="H264" s="5" t="s">
        <v>32</v>
      </c>
      <c r="I264" s="4" t="s">
        <v>51</v>
      </c>
      <c r="J264" s="4" t="s">
        <v>52</v>
      </c>
      <c r="K264" s="4" t="s">
        <v>53</v>
      </c>
      <c r="L264" s="6">
        <v>2</v>
      </c>
      <c r="M264" s="6">
        <v>3</v>
      </c>
      <c r="N264" s="7" t="str">
        <f>IF(L264="","",VLOOKUP(L264*M264,[1]FORMULAS!$B$12:$D$22,3,FALSE))</f>
        <v>Medio</v>
      </c>
      <c r="O264" s="8">
        <f>IF(H264="","",+VLOOKUP(H264,[1]FORMULAS!$B$6:$C$9,2,FALSE))</f>
        <v>25</v>
      </c>
      <c r="P264" s="7" t="str">
        <f>IF(O264="","",VLOOKUP(O264,[1]FORMULAS!$A$28:$B$31,2,FALSE))</f>
        <v>Grave (G)</v>
      </c>
      <c r="Q264" s="9">
        <f t="shared" ref="Q264:Q327" si="4">IF(L264="",0,L264*M264*O264)</f>
        <v>150</v>
      </c>
      <c r="R264" s="8" t="str">
        <f>IF(L264="","",VLOOKUP(L264*M264*O264,[1]FORMULAS!$H$25:$I$55,2,FALSE))</f>
        <v>II</v>
      </c>
      <c r="S264" s="10" t="str">
        <f>IF(L264="","",VLOOKUP(L264*M264*O264,[1]FORMULAS!$H$25:$J$55,3,FALSE))</f>
        <v>No Aceptable o Aceptable con Control Especifico</v>
      </c>
      <c r="T264" s="11"/>
      <c r="U264" s="11"/>
      <c r="V264" s="4"/>
      <c r="W264" s="4"/>
      <c r="X264" s="4"/>
      <c r="Y264" s="11"/>
      <c r="Z264" s="17"/>
    </row>
    <row r="265" spans="1:26" ht="315.75" customHeight="1" x14ac:dyDescent="0.2">
      <c r="A265" s="3" t="s">
        <v>26</v>
      </c>
      <c r="B265" s="3" t="s">
        <v>154</v>
      </c>
      <c r="C265" s="3" t="s">
        <v>160</v>
      </c>
      <c r="D265" s="4" t="s">
        <v>136</v>
      </c>
      <c r="E265" s="4" t="s">
        <v>137</v>
      </c>
      <c r="F265" s="4" t="s">
        <v>49</v>
      </c>
      <c r="G265" s="3" t="s">
        <v>54</v>
      </c>
      <c r="H265" s="5" t="s">
        <v>45</v>
      </c>
      <c r="I265" s="4" t="s">
        <v>55</v>
      </c>
      <c r="J265" s="4" t="s">
        <v>56</v>
      </c>
      <c r="K265" s="4" t="s">
        <v>57</v>
      </c>
      <c r="L265" s="6">
        <v>2</v>
      </c>
      <c r="M265" s="6">
        <v>3</v>
      </c>
      <c r="N265" s="7" t="str">
        <f>IF(L265="","",VLOOKUP(L265*M265,[1]FORMULAS!$B$12:$D$22,3,FALSE))</f>
        <v>Medio</v>
      </c>
      <c r="O265" s="8">
        <f>IF(H265="","",+VLOOKUP(H265,[1]FORMULAS!$B$6:$C$9,2,FALSE))</f>
        <v>60</v>
      </c>
      <c r="P265" s="7" t="str">
        <f>IF(O265="","",VLOOKUP(O265,[1]FORMULAS!$A$28:$B$31,2,FALSE))</f>
        <v>Muy Grave (MG)</v>
      </c>
      <c r="Q265" s="9">
        <f t="shared" si="4"/>
        <v>360</v>
      </c>
      <c r="R265" s="8" t="str">
        <f>IF(L265="","",VLOOKUP(L265*M265*O265,[1]FORMULAS!$H$25:$I$55,2,FALSE))</f>
        <v>II</v>
      </c>
      <c r="S265" s="10" t="str">
        <f>IF(L265="","",VLOOKUP(L265*M265*O265,[1]FORMULAS!$H$25:$J$55,3,FALSE))</f>
        <v>No Aceptable o Aceptable con Control Especifico</v>
      </c>
      <c r="T265" s="11"/>
      <c r="U265" s="11"/>
      <c r="V265" s="11"/>
      <c r="W265" s="11"/>
      <c r="X265" s="11"/>
      <c r="Y265" s="11"/>
      <c r="Z265" s="17"/>
    </row>
    <row r="266" spans="1:26" ht="315.75" customHeight="1" x14ac:dyDescent="0.2">
      <c r="A266" s="3" t="s">
        <v>26</v>
      </c>
      <c r="B266" s="3" t="s">
        <v>154</v>
      </c>
      <c r="C266" s="3" t="s">
        <v>160</v>
      </c>
      <c r="D266" s="4" t="s">
        <v>136</v>
      </c>
      <c r="E266" s="4" t="s">
        <v>137</v>
      </c>
      <c r="F266" s="4" t="s">
        <v>58</v>
      </c>
      <c r="G266" s="3" t="s">
        <v>59</v>
      </c>
      <c r="H266" s="5" t="s">
        <v>32</v>
      </c>
      <c r="I266" s="4" t="s">
        <v>60</v>
      </c>
      <c r="J266" s="4" t="s">
        <v>61</v>
      </c>
      <c r="K266" s="4" t="s">
        <v>62</v>
      </c>
      <c r="L266" s="6">
        <v>2</v>
      </c>
      <c r="M266" s="6">
        <v>2</v>
      </c>
      <c r="N266" s="7" t="str">
        <f>IF(L266="","",VLOOKUP(L266*M266,[1]FORMULAS!$B$12:$D$22,3,FALSE))</f>
        <v>Bajo</v>
      </c>
      <c r="O266" s="8">
        <f>IF(H266="","",+VLOOKUP(H266,[1]FORMULAS!$B$6:$C$9,2,FALSE))</f>
        <v>25</v>
      </c>
      <c r="P266" s="7" t="str">
        <f>IF(O266="","",VLOOKUP(O266,[1]FORMULAS!$A$28:$B$31,2,FALSE))</f>
        <v>Grave (G)</v>
      </c>
      <c r="Q266" s="9">
        <f t="shared" si="4"/>
        <v>100</v>
      </c>
      <c r="R266" s="8" t="str">
        <f>IF(L266="","",VLOOKUP(L266*M266*O266,[1]FORMULAS!$H$25:$I$55,2,FALSE))</f>
        <v>III</v>
      </c>
      <c r="S266" s="10" t="str">
        <f>IF(L266="","",VLOOKUP(L266*M266*O266,[1]FORMULAS!$H$25:$J$55,3,FALSE))</f>
        <v>Aceptable</v>
      </c>
      <c r="T266" s="11"/>
      <c r="U266" s="11"/>
      <c r="V266" s="11"/>
      <c r="W266" s="11"/>
      <c r="X266" s="11"/>
      <c r="Y266" s="11"/>
      <c r="Z266" s="17"/>
    </row>
    <row r="267" spans="1:26" ht="315.75" customHeight="1" x14ac:dyDescent="0.2">
      <c r="A267" s="3" t="s">
        <v>26</v>
      </c>
      <c r="B267" s="3" t="s">
        <v>154</v>
      </c>
      <c r="C267" s="3" t="s">
        <v>160</v>
      </c>
      <c r="D267" s="4" t="s">
        <v>136</v>
      </c>
      <c r="E267" s="4" t="s">
        <v>137</v>
      </c>
      <c r="F267" s="4" t="s">
        <v>58</v>
      </c>
      <c r="G267" s="3" t="s">
        <v>63</v>
      </c>
      <c r="H267" s="5" t="s">
        <v>32</v>
      </c>
      <c r="I267" s="4" t="s">
        <v>64</v>
      </c>
      <c r="J267" s="4" t="s">
        <v>65</v>
      </c>
      <c r="K267" s="4" t="s">
        <v>66</v>
      </c>
      <c r="L267" s="6">
        <v>2</v>
      </c>
      <c r="M267" s="6">
        <v>2</v>
      </c>
      <c r="N267" s="7" t="str">
        <f>IF(L267="","",VLOOKUP(L267*M267,[1]FORMULAS!$B$12:$D$22,3,FALSE))</f>
        <v>Bajo</v>
      </c>
      <c r="O267" s="8">
        <f>IF(H267="","",+VLOOKUP(H267,[1]FORMULAS!$B$6:$C$9,2,FALSE))</f>
        <v>25</v>
      </c>
      <c r="P267" s="7" t="str">
        <f>IF(O267="","",VLOOKUP(O267,[1]FORMULAS!$A$28:$B$31,2,FALSE))</f>
        <v>Grave (G)</v>
      </c>
      <c r="Q267" s="9">
        <f t="shared" si="4"/>
        <v>100</v>
      </c>
      <c r="R267" s="8" t="str">
        <f>IF(L267="","",VLOOKUP(L267*M267*O267,[1]FORMULAS!$H$25:$I$55,2,FALSE))</f>
        <v>III</v>
      </c>
      <c r="S267" s="10" t="str">
        <f>IF(L267="","",VLOOKUP(L267*M267*O267,[1]FORMULAS!$H$25:$J$55,3,FALSE))</f>
        <v>Aceptable</v>
      </c>
      <c r="T267" s="11"/>
      <c r="U267" s="11"/>
      <c r="V267" s="4"/>
      <c r="W267" s="4"/>
      <c r="X267" s="4"/>
      <c r="Y267" s="11"/>
      <c r="Z267" s="17"/>
    </row>
    <row r="268" spans="1:26" ht="315.75" customHeight="1" x14ac:dyDescent="0.2">
      <c r="A268" s="3" t="s">
        <v>26</v>
      </c>
      <c r="B268" s="3" t="s">
        <v>154</v>
      </c>
      <c r="C268" s="3" t="s">
        <v>160</v>
      </c>
      <c r="D268" s="4" t="s">
        <v>136</v>
      </c>
      <c r="E268" s="4" t="s">
        <v>137</v>
      </c>
      <c r="F268" s="4" t="s">
        <v>67</v>
      </c>
      <c r="G268" s="3" t="s">
        <v>75</v>
      </c>
      <c r="H268" s="5" t="s">
        <v>45</v>
      </c>
      <c r="I268" s="4" t="s">
        <v>76</v>
      </c>
      <c r="J268" s="4" t="s">
        <v>77</v>
      </c>
      <c r="K268" s="4" t="s">
        <v>78</v>
      </c>
      <c r="L268" s="6">
        <v>6</v>
      </c>
      <c r="M268" s="6">
        <v>3</v>
      </c>
      <c r="N268" s="7" t="str">
        <f>IF(L268="","",VLOOKUP(L268*M268,[1]FORMULAS!$B$12:$D$22,3,FALSE))</f>
        <v>Alto</v>
      </c>
      <c r="O268" s="8">
        <f>IF(H268="","",+VLOOKUP(H268,[1]FORMULAS!$B$6:$C$9,2,FALSE))</f>
        <v>60</v>
      </c>
      <c r="P268" s="7" t="str">
        <f>IF(O268="","",VLOOKUP(O268,[1]FORMULAS!$A$28:$B$31,2,FALSE))</f>
        <v>Muy Grave (MG)</v>
      </c>
      <c r="Q268" s="9">
        <f t="shared" si="4"/>
        <v>1080</v>
      </c>
      <c r="R268" s="8" t="str">
        <f>IF(L268="","",VLOOKUP(L268*M268*O268,[1]FORMULAS!$H$25:$I$55,2,FALSE))</f>
        <v>I</v>
      </c>
      <c r="S268" s="10" t="str">
        <f>IF(L268="","",VLOOKUP(L268*M268*O268,[1]FORMULAS!$H$25:$J$55,3,FALSE))</f>
        <v>No Aceptable</v>
      </c>
      <c r="T268" s="11"/>
      <c r="U268" s="11"/>
      <c r="V268" s="11"/>
      <c r="W268" s="11"/>
      <c r="X268" s="4"/>
      <c r="Y268" s="11"/>
      <c r="Z268" s="17"/>
    </row>
    <row r="269" spans="1:26" ht="315.75" customHeight="1" x14ac:dyDescent="0.2">
      <c r="A269" s="3" t="s">
        <v>26</v>
      </c>
      <c r="B269" s="3" t="s">
        <v>154</v>
      </c>
      <c r="C269" s="3" t="s">
        <v>160</v>
      </c>
      <c r="D269" s="4" t="s">
        <v>136</v>
      </c>
      <c r="E269" s="4" t="s">
        <v>137</v>
      </c>
      <c r="F269" s="4" t="s">
        <v>67</v>
      </c>
      <c r="G269" s="3" t="s">
        <v>111</v>
      </c>
      <c r="H269" s="5" t="s">
        <v>45</v>
      </c>
      <c r="I269" s="4" t="s">
        <v>112</v>
      </c>
      <c r="J269" s="4" t="s">
        <v>113</v>
      </c>
      <c r="K269" s="4" t="s">
        <v>114</v>
      </c>
      <c r="L269" s="6">
        <v>2</v>
      </c>
      <c r="M269" s="6">
        <v>2</v>
      </c>
      <c r="N269" s="7" t="str">
        <f>IF(L269="","",VLOOKUP(L269*M269,[1]FORMULAS!$B$12:$D$22,3,FALSE))</f>
        <v>Bajo</v>
      </c>
      <c r="O269" s="8">
        <f>IF(H269="","",+VLOOKUP(H269,[1]FORMULAS!$B$6:$C$9,2,FALSE))</f>
        <v>60</v>
      </c>
      <c r="P269" s="7" t="str">
        <f>IF(O269="","",VLOOKUP(O269,[1]FORMULAS!$A$28:$B$31,2,FALSE))</f>
        <v>Muy Grave (MG)</v>
      </c>
      <c r="Q269" s="9">
        <f t="shared" si="4"/>
        <v>240</v>
      </c>
      <c r="R269" s="8" t="str">
        <f>IF(L269="","",VLOOKUP(L269*M269*O269,[1]FORMULAS!$H$25:$I$55,2,FALSE))</f>
        <v>II</v>
      </c>
      <c r="S269" s="10" t="str">
        <f>IF(L269="","",VLOOKUP(L269*M269*O269,[1]FORMULAS!$H$25:$J$55,3,FALSE))</f>
        <v>No Aceptable o Aceptable con Control Especifico</v>
      </c>
      <c r="T269" s="11"/>
      <c r="U269" s="11"/>
      <c r="V269" s="4"/>
      <c r="W269" s="4"/>
      <c r="X269" s="4"/>
      <c r="Y269" s="11"/>
      <c r="Z269" s="17"/>
    </row>
    <row r="270" spans="1:26" ht="315.75" customHeight="1" x14ac:dyDescent="0.2">
      <c r="A270" s="3" t="s">
        <v>26</v>
      </c>
      <c r="B270" s="3" t="s">
        <v>154</v>
      </c>
      <c r="C270" s="3" t="s">
        <v>160</v>
      </c>
      <c r="D270" s="4" t="s">
        <v>136</v>
      </c>
      <c r="E270" s="4" t="s">
        <v>137</v>
      </c>
      <c r="F270" s="4" t="s">
        <v>67</v>
      </c>
      <c r="G270" s="3" t="s">
        <v>91</v>
      </c>
      <c r="H270" s="5" t="s">
        <v>32</v>
      </c>
      <c r="I270" s="4" t="s">
        <v>92</v>
      </c>
      <c r="J270" s="4" t="s">
        <v>93</v>
      </c>
      <c r="K270" s="4" t="s">
        <v>94</v>
      </c>
      <c r="L270" s="6">
        <v>2</v>
      </c>
      <c r="M270" s="6">
        <v>3</v>
      </c>
      <c r="N270" s="7" t="str">
        <f>IF(L270="","",VLOOKUP(L270*M270,[1]FORMULAS!$B$12:$D$22,3,FALSE))</f>
        <v>Medio</v>
      </c>
      <c r="O270" s="8">
        <f>IF(H270="","",+VLOOKUP(H270,[1]FORMULAS!$B$6:$C$9,2,FALSE))</f>
        <v>25</v>
      </c>
      <c r="P270" s="7" t="str">
        <f>IF(O270="","",VLOOKUP(O270,[1]FORMULAS!$A$28:$B$31,2,FALSE))</f>
        <v>Grave (G)</v>
      </c>
      <c r="Q270" s="9">
        <f t="shared" si="4"/>
        <v>150</v>
      </c>
      <c r="R270" s="8" t="str">
        <f>IF(L270="","",VLOOKUP(L270*M270*O270,[1]FORMULAS!$H$25:$I$55,2,FALSE))</f>
        <v>II</v>
      </c>
      <c r="S270" s="10" t="str">
        <f>IF(L270="","",VLOOKUP(L270*M270*O270,[1]FORMULAS!$H$25:$J$55,3,FALSE))</f>
        <v>No Aceptable o Aceptable con Control Especifico</v>
      </c>
      <c r="T270" s="11"/>
      <c r="U270" s="11"/>
      <c r="V270" s="4"/>
      <c r="W270" s="4"/>
      <c r="X270" s="4"/>
      <c r="Y270" s="11"/>
      <c r="Z270" s="17"/>
    </row>
    <row r="271" spans="1:26" ht="315.75" customHeight="1" x14ac:dyDescent="0.2">
      <c r="A271" s="3" t="s">
        <v>26</v>
      </c>
      <c r="B271" s="3" t="s">
        <v>154</v>
      </c>
      <c r="C271" s="3" t="s">
        <v>160</v>
      </c>
      <c r="D271" s="4" t="s">
        <v>136</v>
      </c>
      <c r="E271" s="4" t="s">
        <v>137</v>
      </c>
      <c r="F271" s="4" t="s">
        <v>67</v>
      </c>
      <c r="G271" s="3" t="s">
        <v>79</v>
      </c>
      <c r="H271" s="5" t="s">
        <v>32</v>
      </c>
      <c r="I271" s="4" t="s">
        <v>80</v>
      </c>
      <c r="J271" s="4" t="s">
        <v>81</v>
      </c>
      <c r="K271" s="4" t="s">
        <v>82</v>
      </c>
      <c r="L271" s="6">
        <v>6</v>
      </c>
      <c r="M271" s="6">
        <v>3</v>
      </c>
      <c r="N271" s="7" t="str">
        <f>IF(L271="","",VLOOKUP(L271*M271,[1]FORMULAS!$B$12:$D$22,3,FALSE))</f>
        <v>Alto</v>
      </c>
      <c r="O271" s="8">
        <f>IF(H271="","",+VLOOKUP(H271,[1]FORMULAS!$B$6:$C$9,2,FALSE))</f>
        <v>25</v>
      </c>
      <c r="P271" s="7" t="str">
        <f>IF(O271="","",VLOOKUP(O271,[1]FORMULAS!$A$28:$B$31,2,FALSE))</f>
        <v>Grave (G)</v>
      </c>
      <c r="Q271" s="9">
        <f t="shared" si="4"/>
        <v>450</v>
      </c>
      <c r="R271" s="8" t="str">
        <f>IF(L271="","",VLOOKUP(L271*M271*O271,[1]FORMULAS!$H$25:$I$55,2,FALSE))</f>
        <v>II</v>
      </c>
      <c r="S271" s="10" t="str">
        <f>IF(L271="","",VLOOKUP(L271*M271*O271,[1]FORMULAS!$H$25:$J$55,3,FALSE))</f>
        <v>No Aceptable o Aceptable con Control Especifico</v>
      </c>
      <c r="T271" s="11"/>
      <c r="U271" s="11"/>
      <c r="V271" s="11"/>
      <c r="W271" s="11"/>
      <c r="X271" s="11"/>
      <c r="Y271" s="11"/>
      <c r="Z271" s="17"/>
    </row>
    <row r="272" spans="1:26" ht="315.75" customHeight="1" x14ac:dyDescent="0.2">
      <c r="A272" s="3" t="s">
        <v>26</v>
      </c>
      <c r="B272" s="3" t="s">
        <v>154</v>
      </c>
      <c r="C272" s="3" t="s">
        <v>160</v>
      </c>
      <c r="D272" s="4" t="s">
        <v>136</v>
      </c>
      <c r="E272" s="4" t="s">
        <v>137</v>
      </c>
      <c r="F272" s="4" t="s">
        <v>115</v>
      </c>
      <c r="G272" s="3" t="s">
        <v>116</v>
      </c>
      <c r="H272" s="5" t="s">
        <v>45</v>
      </c>
      <c r="I272" s="4" t="s">
        <v>117</v>
      </c>
      <c r="J272" s="4" t="s">
        <v>118</v>
      </c>
      <c r="K272" s="4" t="s">
        <v>119</v>
      </c>
      <c r="L272" s="6">
        <v>2</v>
      </c>
      <c r="M272" s="6">
        <v>3</v>
      </c>
      <c r="N272" s="7" t="str">
        <f>IF(L272="","",VLOOKUP(L272*M272,[1]FORMULAS!$B$12:$D$22,3,FALSE))</f>
        <v>Medio</v>
      </c>
      <c r="O272" s="8">
        <f>IF(H272="","",+VLOOKUP(H272,[1]FORMULAS!$B$6:$C$9,2,FALSE))</f>
        <v>60</v>
      </c>
      <c r="P272" s="7" t="str">
        <f>IF(O272="","",VLOOKUP(O272,[1]FORMULAS!$A$28:$B$31,2,FALSE))</f>
        <v>Muy Grave (MG)</v>
      </c>
      <c r="Q272" s="9">
        <f t="shared" si="4"/>
        <v>360</v>
      </c>
      <c r="R272" s="8" t="str">
        <f>IF(L272="","",VLOOKUP(L272*M272*O272,[1]FORMULAS!$H$25:$I$55,2,FALSE))</f>
        <v>II</v>
      </c>
      <c r="S272" s="10" t="str">
        <f>IF(L272="","",VLOOKUP(L272*M272*O272,[1]FORMULAS!$H$25:$J$55,3,FALSE))</f>
        <v>No Aceptable o Aceptable con Control Especifico</v>
      </c>
      <c r="T272" s="11"/>
      <c r="U272" s="11"/>
      <c r="V272" s="4"/>
      <c r="W272" s="4"/>
      <c r="X272" s="4"/>
      <c r="Y272" s="11"/>
      <c r="Z272" s="17"/>
    </row>
    <row r="273" spans="1:26" ht="315.75" customHeight="1" x14ac:dyDescent="0.2">
      <c r="A273" s="3" t="s">
        <v>26</v>
      </c>
      <c r="B273" s="3" t="s">
        <v>154</v>
      </c>
      <c r="C273" s="3" t="s">
        <v>160</v>
      </c>
      <c r="D273" s="4" t="s">
        <v>136</v>
      </c>
      <c r="E273" s="4" t="s">
        <v>137</v>
      </c>
      <c r="F273" s="4" t="s">
        <v>115</v>
      </c>
      <c r="G273" s="3" t="s">
        <v>120</v>
      </c>
      <c r="H273" s="5" t="s">
        <v>45</v>
      </c>
      <c r="I273" s="4" t="s">
        <v>121</v>
      </c>
      <c r="J273" s="4" t="s">
        <v>122</v>
      </c>
      <c r="K273" s="4" t="s">
        <v>123</v>
      </c>
      <c r="L273" s="6">
        <v>2</v>
      </c>
      <c r="M273" s="6">
        <v>3</v>
      </c>
      <c r="N273" s="7" t="str">
        <f>IF(L273="","",VLOOKUP(L273*M273,[1]FORMULAS!$B$12:$D$22,3,FALSE))</f>
        <v>Medio</v>
      </c>
      <c r="O273" s="8">
        <f>IF(H273="","",+VLOOKUP(H273,[1]FORMULAS!$B$6:$C$9,2,FALSE))</f>
        <v>60</v>
      </c>
      <c r="P273" s="7" t="str">
        <f>IF(O273="","",VLOOKUP(O273,[1]FORMULAS!$A$28:$B$31,2,FALSE))</f>
        <v>Muy Grave (MG)</v>
      </c>
      <c r="Q273" s="9">
        <f t="shared" si="4"/>
        <v>360</v>
      </c>
      <c r="R273" s="8" t="str">
        <f>IF(L273="","",VLOOKUP(L273*M273*O273,[1]FORMULAS!$H$25:$I$55,2,FALSE))</f>
        <v>II</v>
      </c>
      <c r="S273" s="10" t="str">
        <f>IF(L273="","",VLOOKUP(L273*M273*O273,[1]FORMULAS!$H$25:$J$55,3,FALSE))</f>
        <v>No Aceptable o Aceptable con Control Especifico</v>
      </c>
      <c r="T273" s="11"/>
      <c r="U273" s="11"/>
      <c r="V273" s="11"/>
      <c r="W273" s="11"/>
      <c r="X273" s="11"/>
      <c r="Y273" s="11"/>
      <c r="Z273" s="17"/>
    </row>
    <row r="274" spans="1:26" ht="315.75" customHeight="1" x14ac:dyDescent="0.2">
      <c r="A274" s="3" t="s">
        <v>26</v>
      </c>
      <c r="B274" s="3" t="s">
        <v>154</v>
      </c>
      <c r="C274" s="3" t="s">
        <v>160</v>
      </c>
      <c r="D274" s="4" t="s">
        <v>136</v>
      </c>
      <c r="E274" s="4" t="s">
        <v>137</v>
      </c>
      <c r="F274" s="4" t="s">
        <v>95</v>
      </c>
      <c r="G274" s="3" t="s">
        <v>101</v>
      </c>
      <c r="H274" s="5" t="s">
        <v>97</v>
      </c>
      <c r="I274" s="4" t="s">
        <v>102</v>
      </c>
      <c r="J274" s="4" t="s">
        <v>103</v>
      </c>
      <c r="K274" s="4" t="s">
        <v>104</v>
      </c>
      <c r="L274" s="6">
        <v>2</v>
      </c>
      <c r="M274" s="6">
        <v>3</v>
      </c>
      <c r="N274" s="7" t="str">
        <f>IF(L274="","",VLOOKUP(L274*M274,[1]FORMULAS!$B$12:$D$22,3,FALSE))</f>
        <v>Medio</v>
      </c>
      <c r="O274" s="8">
        <f>IF(H274="","",+VLOOKUP(H274,[1]FORMULAS!$B$6:$C$9,2,FALSE))</f>
        <v>100</v>
      </c>
      <c r="P274" s="7" t="str">
        <f>IF(O274="","",VLOOKUP(O274,[1]FORMULAS!$A$28:$B$31,2,FALSE))</f>
        <v>Mortal o Catastrófico  (M)</v>
      </c>
      <c r="Q274" s="9">
        <f t="shared" si="4"/>
        <v>600</v>
      </c>
      <c r="R274" s="8" t="str">
        <f>IF(L274="","",VLOOKUP(L274*M274*O274,[1]FORMULAS!$H$25:$I$55,2,FALSE))</f>
        <v>I</v>
      </c>
      <c r="S274" s="10" t="str">
        <f>IF(L274="","",VLOOKUP(L274*M274*O274,[1]FORMULAS!$H$25:$J$55,3,FALSE))</f>
        <v>No Aceptable</v>
      </c>
      <c r="T274" s="11"/>
      <c r="U274" s="11"/>
      <c r="V274" s="4"/>
      <c r="W274" s="4"/>
      <c r="X274" s="3"/>
      <c r="Y274" s="11"/>
      <c r="Z274" s="17"/>
    </row>
    <row r="275" spans="1:26" ht="315.75" customHeight="1" x14ac:dyDescent="0.2">
      <c r="A275" s="3" t="s">
        <v>26</v>
      </c>
      <c r="B275" s="3" t="s">
        <v>154</v>
      </c>
      <c r="C275" s="3" t="s">
        <v>161</v>
      </c>
      <c r="D275" s="4" t="s">
        <v>136</v>
      </c>
      <c r="E275" s="4" t="s">
        <v>137</v>
      </c>
      <c r="F275" s="4" t="s">
        <v>30</v>
      </c>
      <c r="G275" s="3" t="s">
        <v>31</v>
      </c>
      <c r="H275" s="5" t="s">
        <v>32</v>
      </c>
      <c r="I275" s="4" t="s">
        <v>33</v>
      </c>
      <c r="J275" s="4" t="s">
        <v>34</v>
      </c>
      <c r="K275" s="4" t="s">
        <v>35</v>
      </c>
      <c r="L275" s="6">
        <v>6</v>
      </c>
      <c r="M275" s="6">
        <v>3</v>
      </c>
      <c r="N275" s="7" t="str">
        <f>IF(L275="","",VLOOKUP(L275*M275,[1]FORMULAS!$B$12:$D$22,3,FALSE))</f>
        <v>Alto</v>
      </c>
      <c r="O275" s="8">
        <f>IF(H275="","",+VLOOKUP(H275,[1]FORMULAS!$B$6:$C$9,2,FALSE))</f>
        <v>25</v>
      </c>
      <c r="P275" s="7" t="str">
        <f>IF(O275="","",VLOOKUP(O275,[1]FORMULAS!$A$28:$B$31,2,FALSE))</f>
        <v>Grave (G)</v>
      </c>
      <c r="Q275" s="9">
        <f t="shared" si="4"/>
        <v>450</v>
      </c>
      <c r="R275" s="8" t="str">
        <f>IF(L275="","",VLOOKUP(L275*M275*O275,[1]FORMULAS!$H$25:$I$55,2,FALSE))</f>
        <v>II</v>
      </c>
      <c r="S275" s="10" t="str">
        <f>IF(L275="","",VLOOKUP(L275*M275*O275,[1]FORMULAS!$H$25:$J$55,3,FALSE))</f>
        <v>No Aceptable o Aceptable con Control Especifico</v>
      </c>
      <c r="T275" s="11"/>
      <c r="U275" s="11"/>
      <c r="V275" s="11"/>
      <c r="W275" s="11"/>
      <c r="X275" s="11"/>
      <c r="Y275" s="11"/>
      <c r="Z275" s="17"/>
    </row>
    <row r="276" spans="1:26" ht="315.75" customHeight="1" x14ac:dyDescent="0.2">
      <c r="A276" s="3" t="s">
        <v>26</v>
      </c>
      <c r="B276" s="3" t="s">
        <v>154</v>
      </c>
      <c r="C276" s="3" t="s">
        <v>161</v>
      </c>
      <c r="D276" s="4" t="s">
        <v>136</v>
      </c>
      <c r="E276" s="4" t="s">
        <v>137</v>
      </c>
      <c r="F276" s="4" t="s">
        <v>30</v>
      </c>
      <c r="G276" s="3" t="s">
        <v>36</v>
      </c>
      <c r="H276" s="5" t="s">
        <v>37</v>
      </c>
      <c r="I276" s="4" t="s">
        <v>38</v>
      </c>
      <c r="J276" s="4" t="s">
        <v>39</v>
      </c>
      <c r="K276" s="4" t="s">
        <v>40</v>
      </c>
      <c r="L276" s="6">
        <v>6</v>
      </c>
      <c r="M276" s="6">
        <v>3</v>
      </c>
      <c r="N276" s="7" t="str">
        <f>IF(L276="","",VLOOKUP(L276*M276,[1]FORMULAS!$B$12:$D$22,3,FALSE))</f>
        <v>Alto</v>
      </c>
      <c r="O276" s="8">
        <f>IF(H276="","",+VLOOKUP(H276,[1]FORMULAS!$B$6:$C$9,2,FALSE))</f>
        <v>10</v>
      </c>
      <c r="P276" s="7" t="str">
        <f>IF(O276="","",VLOOKUP(O276,[1]FORMULAS!$A$28:$B$31,2,FALSE))</f>
        <v>Leve (L)</v>
      </c>
      <c r="Q276" s="9">
        <f t="shared" si="4"/>
        <v>180</v>
      </c>
      <c r="R276" s="8" t="str">
        <f>IF(L276="","",VLOOKUP(L276*M276*O276,[1]FORMULAS!$H$25:$I$55,2,FALSE))</f>
        <v>II</v>
      </c>
      <c r="S276" s="10" t="str">
        <f>IF(L276="","",VLOOKUP(L276*M276*O276,[1]FORMULAS!$H$25:$J$55,3,FALSE))</f>
        <v>No Aceptable o Aceptable con Control Especifico</v>
      </c>
      <c r="T276" s="11"/>
      <c r="U276" s="11"/>
      <c r="V276" s="11"/>
      <c r="W276" s="11"/>
      <c r="X276" s="11"/>
      <c r="Y276" s="11"/>
      <c r="Z276" s="17"/>
    </row>
    <row r="277" spans="1:26" ht="315.75" customHeight="1" x14ac:dyDescent="0.2">
      <c r="A277" s="3" t="s">
        <v>26</v>
      </c>
      <c r="B277" s="3" t="s">
        <v>154</v>
      </c>
      <c r="C277" s="3" t="s">
        <v>161</v>
      </c>
      <c r="D277" s="4" t="s">
        <v>136</v>
      </c>
      <c r="E277" s="4" t="s">
        <v>137</v>
      </c>
      <c r="F277" s="4" t="s">
        <v>30</v>
      </c>
      <c r="G277" s="3" t="s">
        <v>41</v>
      </c>
      <c r="H277" s="5" t="s">
        <v>37</v>
      </c>
      <c r="I277" s="4"/>
      <c r="J277" s="4" t="s">
        <v>42</v>
      </c>
      <c r="K277" s="4" t="s">
        <v>43</v>
      </c>
      <c r="L277" s="6">
        <v>2</v>
      </c>
      <c r="M277" s="6">
        <v>3</v>
      </c>
      <c r="N277" s="7" t="str">
        <f>IF(L277="","",VLOOKUP(L277*M277,[1]FORMULAS!$B$12:$D$22,3,FALSE))</f>
        <v>Medio</v>
      </c>
      <c r="O277" s="8">
        <f>IF(H277="","",+VLOOKUP(H277,[1]FORMULAS!$B$6:$C$9,2,FALSE))</f>
        <v>10</v>
      </c>
      <c r="P277" s="7" t="str">
        <f>IF(O277="","",VLOOKUP(O277,[1]FORMULAS!$A$28:$B$31,2,FALSE))</f>
        <v>Leve (L)</v>
      </c>
      <c r="Q277" s="9">
        <f t="shared" si="4"/>
        <v>60</v>
      </c>
      <c r="R277" s="8" t="str">
        <f>IF(L277="","",VLOOKUP(L277*M277*O277,[1]FORMULAS!$H$25:$I$55,2,FALSE))</f>
        <v>III</v>
      </c>
      <c r="S277" s="10" t="str">
        <f>IF(L277="","",VLOOKUP(L277*M277*O277,[1]FORMULAS!$H$25:$J$55,3,FALSE))</f>
        <v>Aceptable</v>
      </c>
      <c r="T277" s="11"/>
      <c r="U277" s="11"/>
      <c r="V277" s="4"/>
      <c r="W277" s="4"/>
      <c r="X277" s="4"/>
      <c r="Y277" s="11"/>
      <c r="Z277" s="17"/>
    </row>
    <row r="278" spans="1:26" ht="315.75" customHeight="1" x14ac:dyDescent="0.2">
      <c r="A278" s="3" t="s">
        <v>26</v>
      </c>
      <c r="B278" s="3" t="s">
        <v>154</v>
      </c>
      <c r="C278" s="3" t="s">
        <v>161</v>
      </c>
      <c r="D278" s="4" t="s">
        <v>136</v>
      </c>
      <c r="E278" s="4" t="s">
        <v>137</v>
      </c>
      <c r="F278" s="4" t="s">
        <v>30</v>
      </c>
      <c r="G278" s="3" t="s">
        <v>44</v>
      </c>
      <c r="H278" s="5" t="s">
        <v>45</v>
      </c>
      <c r="I278" s="4" t="s">
        <v>46</v>
      </c>
      <c r="J278" s="4" t="s">
        <v>47</v>
      </c>
      <c r="K278" s="4" t="s">
        <v>48</v>
      </c>
      <c r="L278" s="6">
        <v>2</v>
      </c>
      <c r="M278" s="6">
        <v>3</v>
      </c>
      <c r="N278" s="7" t="str">
        <f>IF(L278="","",VLOOKUP(L278*M278,[1]FORMULAS!$B$12:$D$22,3,FALSE))</f>
        <v>Medio</v>
      </c>
      <c r="O278" s="8">
        <f>IF(H278="","",+VLOOKUP(H278,[1]FORMULAS!$B$6:$C$9,2,FALSE))</f>
        <v>60</v>
      </c>
      <c r="P278" s="7" t="str">
        <f>IF(O278="","",VLOOKUP(O278,[1]FORMULAS!$A$28:$B$31,2,FALSE))</f>
        <v>Muy Grave (MG)</v>
      </c>
      <c r="Q278" s="9">
        <f t="shared" si="4"/>
        <v>360</v>
      </c>
      <c r="R278" s="8" t="str">
        <f>IF(L278="","",VLOOKUP(L278*M278*O278,[1]FORMULAS!$H$25:$I$55,2,FALSE))</f>
        <v>II</v>
      </c>
      <c r="S278" s="10" t="str">
        <f>IF(L278="","",VLOOKUP(L278*M278*O278,[1]FORMULAS!$H$25:$J$55,3,FALSE))</f>
        <v>No Aceptable o Aceptable con Control Especifico</v>
      </c>
      <c r="T278" s="11"/>
      <c r="U278" s="11"/>
      <c r="V278" s="11"/>
      <c r="W278" s="11"/>
      <c r="X278" s="4"/>
      <c r="Y278" s="11"/>
      <c r="Z278" s="17"/>
    </row>
    <row r="279" spans="1:26" ht="315.75" customHeight="1" x14ac:dyDescent="0.2">
      <c r="A279" s="3" t="s">
        <v>26</v>
      </c>
      <c r="B279" s="3" t="s">
        <v>154</v>
      </c>
      <c r="C279" s="3" t="s">
        <v>161</v>
      </c>
      <c r="D279" s="4" t="s">
        <v>136</v>
      </c>
      <c r="E279" s="4" t="s">
        <v>137</v>
      </c>
      <c r="F279" s="4" t="s">
        <v>30</v>
      </c>
      <c r="G279" s="3" t="s">
        <v>126</v>
      </c>
      <c r="H279" s="5" t="s">
        <v>45</v>
      </c>
      <c r="I279" s="4" t="s">
        <v>127</v>
      </c>
      <c r="J279" s="4" t="s">
        <v>128</v>
      </c>
      <c r="K279" s="4" t="s">
        <v>129</v>
      </c>
      <c r="L279" s="6">
        <v>6</v>
      </c>
      <c r="M279" s="6">
        <v>2</v>
      </c>
      <c r="N279" s="7" t="str">
        <f>IF(L279="","",VLOOKUP(L279*M279,[1]FORMULAS!$B$12:$D$22,3,FALSE))</f>
        <v>Alto</v>
      </c>
      <c r="O279" s="8">
        <f>IF(H279="","",+VLOOKUP(H279,[1]FORMULAS!$B$6:$C$9,2,FALSE))</f>
        <v>60</v>
      </c>
      <c r="P279" s="7" t="str">
        <f>IF(O279="","",VLOOKUP(O279,[1]FORMULAS!$A$28:$B$31,2,FALSE))</f>
        <v>Muy Grave (MG)</v>
      </c>
      <c r="Q279" s="9">
        <f t="shared" si="4"/>
        <v>720</v>
      </c>
      <c r="R279" s="8" t="str">
        <f>IF(L279="","",VLOOKUP(L279*M279*O279,[1]FORMULAS!$H$25:$I$55,2,FALSE))</f>
        <v>I</v>
      </c>
      <c r="S279" s="10" t="str">
        <f>IF(L279="","",VLOOKUP(L279*M279*O279,[1]FORMULAS!$H$25:$J$55,3,FALSE))</f>
        <v>No Aceptable</v>
      </c>
      <c r="T279" s="11"/>
      <c r="U279" s="11"/>
      <c r="V279" s="4"/>
      <c r="W279" s="4"/>
      <c r="X279" s="4"/>
      <c r="Y279" s="11"/>
      <c r="Z279" s="17"/>
    </row>
    <row r="280" spans="1:26" ht="315.75" customHeight="1" x14ac:dyDescent="0.2">
      <c r="A280" s="3" t="s">
        <v>26</v>
      </c>
      <c r="B280" s="3" t="s">
        <v>154</v>
      </c>
      <c r="C280" s="3" t="s">
        <v>161</v>
      </c>
      <c r="D280" s="4" t="s">
        <v>136</v>
      </c>
      <c r="E280" s="4" t="s">
        <v>137</v>
      </c>
      <c r="F280" s="4" t="s">
        <v>49</v>
      </c>
      <c r="G280" s="3" t="s">
        <v>50</v>
      </c>
      <c r="H280" s="5" t="s">
        <v>32</v>
      </c>
      <c r="I280" s="4" t="s">
        <v>51</v>
      </c>
      <c r="J280" s="4" t="s">
        <v>52</v>
      </c>
      <c r="K280" s="4" t="s">
        <v>53</v>
      </c>
      <c r="L280" s="6">
        <v>2</v>
      </c>
      <c r="M280" s="6">
        <v>3</v>
      </c>
      <c r="N280" s="7" t="str">
        <f>IF(L280="","",VLOOKUP(L280*M280,[1]FORMULAS!$B$12:$D$22,3,FALSE))</f>
        <v>Medio</v>
      </c>
      <c r="O280" s="8">
        <f>IF(H280="","",+VLOOKUP(H280,[1]FORMULAS!$B$6:$C$9,2,FALSE))</f>
        <v>25</v>
      </c>
      <c r="P280" s="7" t="str">
        <f>IF(O280="","",VLOOKUP(O280,[1]FORMULAS!$A$28:$B$31,2,FALSE))</f>
        <v>Grave (G)</v>
      </c>
      <c r="Q280" s="9">
        <f t="shared" si="4"/>
        <v>150</v>
      </c>
      <c r="R280" s="8" t="str">
        <f>IF(L280="","",VLOOKUP(L280*M280*O280,[1]FORMULAS!$H$25:$I$55,2,FALSE))</f>
        <v>II</v>
      </c>
      <c r="S280" s="10" t="str">
        <f>IF(L280="","",VLOOKUP(L280*M280*O280,[1]FORMULAS!$H$25:$J$55,3,FALSE))</f>
        <v>No Aceptable o Aceptable con Control Especifico</v>
      </c>
      <c r="T280" s="11"/>
      <c r="U280" s="11"/>
      <c r="V280" s="11"/>
      <c r="W280" s="11"/>
      <c r="X280" s="11"/>
      <c r="Y280" s="11"/>
      <c r="Z280" s="17"/>
    </row>
    <row r="281" spans="1:26" ht="315.75" customHeight="1" x14ac:dyDescent="0.2">
      <c r="A281" s="3" t="s">
        <v>26</v>
      </c>
      <c r="B281" s="3" t="s">
        <v>154</v>
      </c>
      <c r="C281" s="3" t="s">
        <v>161</v>
      </c>
      <c r="D281" s="4" t="s">
        <v>136</v>
      </c>
      <c r="E281" s="4" t="s">
        <v>137</v>
      </c>
      <c r="F281" s="4" t="s">
        <v>49</v>
      </c>
      <c r="G281" s="3" t="s">
        <v>54</v>
      </c>
      <c r="H281" s="5" t="s">
        <v>45</v>
      </c>
      <c r="I281" s="4" t="s">
        <v>55</v>
      </c>
      <c r="J281" s="4" t="s">
        <v>56</v>
      </c>
      <c r="K281" s="4" t="s">
        <v>57</v>
      </c>
      <c r="L281" s="6">
        <v>2</v>
      </c>
      <c r="M281" s="6">
        <v>3</v>
      </c>
      <c r="N281" s="7" t="str">
        <f>IF(L281="","",VLOOKUP(L281*M281,[1]FORMULAS!$B$12:$D$22,3,FALSE))</f>
        <v>Medio</v>
      </c>
      <c r="O281" s="8">
        <f>IF(H281="","",+VLOOKUP(H281,[1]FORMULAS!$B$6:$C$9,2,FALSE))</f>
        <v>60</v>
      </c>
      <c r="P281" s="7" t="str">
        <f>IF(O281="","",VLOOKUP(O281,[1]FORMULAS!$A$28:$B$31,2,FALSE))</f>
        <v>Muy Grave (MG)</v>
      </c>
      <c r="Q281" s="9">
        <f t="shared" si="4"/>
        <v>360</v>
      </c>
      <c r="R281" s="8" t="str">
        <f>IF(L281="","",VLOOKUP(L281*M281*O281,[1]FORMULAS!$H$25:$I$55,2,FALSE))</f>
        <v>II</v>
      </c>
      <c r="S281" s="10" t="str">
        <f>IF(L281="","",VLOOKUP(L281*M281*O281,[1]FORMULAS!$H$25:$J$55,3,FALSE))</f>
        <v>No Aceptable o Aceptable con Control Especifico</v>
      </c>
      <c r="T281" s="11"/>
      <c r="U281" s="11"/>
      <c r="V281" s="4"/>
      <c r="W281" s="4"/>
      <c r="X281" s="4"/>
      <c r="Y281" s="11"/>
      <c r="Z281" s="17"/>
    </row>
    <row r="282" spans="1:26" ht="315.75" customHeight="1" x14ac:dyDescent="0.2">
      <c r="A282" s="3" t="s">
        <v>26</v>
      </c>
      <c r="B282" s="3" t="s">
        <v>154</v>
      </c>
      <c r="C282" s="3" t="s">
        <v>161</v>
      </c>
      <c r="D282" s="4" t="s">
        <v>136</v>
      </c>
      <c r="E282" s="4" t="s">
        <v>137</v>
      </c>
      <c r="F282" s="4" t="s">
        <v>58</v>
      </c>
      <c r="G282" s="3" t="s">
        <v>59</v>
      </c>
      <c r="H282" s="5" t="s">
        <v>32</v>
      </c>
      <c r="I282" s="4" t="s">
        <v>60</v>
      </c>
      <c r="J282" s="4" t="s">
        <v>61</v>
      </c>
      <c r="K282" s="4" t="s">
        <v>62</v>
      </c>
      <c r="L282" s="6">
        <v>2</v>
      </c>
      <c r="M282" s="6">
        <v>2</v>
      </c>
      <c r="N282" s="7" t="str">
        <f>IF(L282="","",VLOOKUP(L282*M282,[1]FORMULAS!$B$12:$D$22,3,FALSE))</f>
        <v>Bajo</v>
      </c>
      <c r="O282" s="8">
        <f>IF(H282="","",+VLOOKUP(H282,[1]FORMULAS!$B$6:$C$9,2,FALSE))</f>
        <v>25</v>
      </c>
      <c r="P282" s="7" t="str">
        <f>IF(O282="","",VLOOKUP(O282,[1]FORMULAS!$A$28:$B$31,2,FALSE))</f>
        <v>Grave (G)</v>
      </c>
      <c r="Q282" s="9">
        <f t="shared" si="4"/>
        <v>100</v>
      </c>
      <c r="R282" s="8" t="str">
        <f>IF(L282="","",VLOOKUP(L282*M282*O282,[1]FORMULAS!$H$25:$I$55,2,FALSE))</f>
        <v>III</v>
      </c>
      <c r="S282" s="10" t="str">
        <f>IF(L282="","",VLOOKUP(L282*M282*O282,[1]FORMULAS!$H$25:$J$55,3,FALSE))</f>
        <v>Aceptable</v>
      </c>
      <c r="T282" s="11"/>
      <c r="U282" s="11"/>
      <c r="V282" s="11"/>
      <c r="W282" s="11"/>
      <c r="X282" s="11"/>
      <c r="Y282" s="11"/>
      <c r="Z282" s="17"/>
    </row>
    <row r="283" spans="1:26" ht="315.75" customHeight="1" x14ac:dyDescent="0.2">
      <c r="A283" s="3" t="s">
        <v>26</v>
      </c>
      <c r="B283" s="3" t="s">
        <v>154</v>
      </c>
      <c r="C283" s="3" t="s">
        <v>161</v>
      </c>
      <c r="D283" s="4" t="s">
        <v>136</v>
      </c>
      <c r="E283" s="4" t="s">
        <v>137</v>
      </c>
      <c r="F283" s="4" t="s">
        <v>58</v>
      </c>
      <c r="G283" s="3" t="s">
        <v>63</v>
      </c>
      <c r="H283" s="5" t="s">
        <v>32</v>
      </c>
      <c r="I283" s="4" t="s">
        <v>64</v>
      </c>
      <c r="J283" s="4" t="s">
        <v>65</v>
      </c>
      <c r="K283" s="4" t="s">
        <v>66</v>
      </c>
      <c r="L283" s="6">
        <v>2</v>
      </c>
      <c r="M283" s="6">
        <v>2</v>
      </c>
      <c r="N283" s="7" t="str">
        <f>IF(L283="","",VLOOKUP(L283*M283,[1]FORMULAS!$B$12:$D$22,3,FALSE))</f>
        <v>Bajo</v>
      </c>
      <c r="O283" s="8">
        <f>IF(H283="","",+VLOOKUP(H283,[1]FORMULAS!$B$6:$C$9,2,FALSE))</f>
        <v>25</v>
      </c>
      <c r="P283" s="7" t="str">
        <f>IF(O283="","",VLOOKUP(O283,[1]FORMULAS!$A$28:$B$31,2,FALSE))</f>
        <v>Grave (G)</v>
      </c>
      <c r="Q283" s="9">
        <f t="shared" si="4"/>
        <v>100</v>
      </c>
      <c r="R283" s="8" t="str">
        <f>IF(L283="","",VLOOKUP(L283*M283*O283,[1]FORMULAS!$H$25:$I$55,2,FALSE))</f>
        <v>III</v>
      </c>
      <c r="S283" s="10" t="str">
        <f>IF(L283="","",VLOOKUP(L283*M283*O283,[1]FORMULAS!$H$25:$J$55,3,FALSE))</f>
        <v>Aceptable</v>
      </c>
      <c r="T283" s="11"/>
      <c r="U283" s="11"/>
      <c r="V283" s="4"/>
      <c r="W283" s="4"/>
      <c r="X283" s="3"/>
      <c r="Y283" s="11"/>
      <c r="Z283" s="17"/>
    </row>
    <row r="284" spans="1:26" ht="315.75" customHeight="1" x14ac:dyDescent="0.2">
      <c r="A284" s="3" t="s">
        <v>26</v>
      </c>
      <c r="B284" s="3" t="s">
        <v>154</v>
      </c>
      <c r="C284" s="3" t="s">
        <v>161</v>
      </c>
      <c r="D284" s="4" t="s">
        <v>136</v>
      </c>
      <c r="E284" s="4" t="s">
        <v>137</v>
      </c>
      <c r="F284" s="4" t="s">
        <v>67</v>
      </c>
      <c r="G284" s="3" t="s">
        <v>75</v>
      </c>
      <c r="H284" s="5" t="s">
        <v>45</v>
      </c>
      <c r="I284" s="4" t="s">
        <v>76</v>
      </c>
      <c r="J284" s="4" t="s">
        <v>77</v>
      </c>
      <c r="K284" s="4" t="s">
        <v>78</v>
      </c>
      <c r="L284" s="6">
        <v>6</v>
      </c>
      <c r="M284" s="6">
        <v>3</v>
      </c>
      <c r="N284" s="7" t="str">
        <f>IF(L284="","",VLOOKUP(L284*M284,[1]FORMULAS!$B$12:$D$22,3,FALSE))</f>
        <v>Alto</v>
      </c>
      <c r="O284" s="8">
        <f>IF(H284="","",+VLOOKUP(H284,[1]FORMULAS!$B$6:$C$9,2,FALSE))</f>
        <v>60</v>
      </c>
      <c r="P284" s="7" t="str">
        <f>IF(O284="","",VLOOKUP(O284,[1]FORMULAS!$A$28:$B$31,2,FALSE))</f>
        <v>Muy Grave (MG)</v>
      </c>
      <c r="Q284" s="9">
        <f t="shared" si="4"/>
        <v>1080</v>
      </c>
      <c r="R284" s="8" t="str">
        <f>IF(L284="","",VLOOKUP(L284*M284*O284,[1]FORMULAS!$H$25:$I$55,2,FALSE))</f>
        <v>I</v>
      </c>
      <c r="S284" s="10" t="str">
        <f>IF(L284="","",VLOOKUP(L284*M284*O284,[1]FORMULAS!$H$25:$J$55,3,FALSE))</f>
        <v>No Aceptable</v>
      </c>
      <c r="T284" s="11"/>
      <c r="U284" s="11"/>
      <c r="V284" s="11"/>
      <c r="W284" s="11"/>
      <c r="X284" s="11"/>
      <c r="Y284" s="11"/>
      <c r="Z284" s="17"/>
    </row>
    <row r="285" spans="1:26" ht="315.75" customHeight="1" x14ac:dyDescent="0.2">
      <c r="A285" s="3" t="s">
        <v>26</v>
      </c>
      <c r="B285" s="3" t="s">
        <v>154</v>
      </c>
      <c r="C285" s="3" t="s">
        <v>161</v>
      </c>
      <c r="D285" s="4" t="s">
        <v>136</v>
      </c>
      <c r="E285" s="4" t="s">
        <v>137</v>
      </c>
      <c r="F285" s="4" t="s">
        <v>67</v>
      </c>
      <c r="G285" s="3" t="s">
        <v>111</v>
      </c>
      <c r="H285" s="5" t="s">
        <v>45</v>
      </c>
      <c r="I285" s="4" t="s">
        <v>112</v>
      </c>
      <c r="J285" s="4" t="s">
        <v>113</v>
      </c>
      <c r="K285" s="4" t="s">
        <v>114</v>
      </c>
      <c r="L285" s="6">
        <v>2</v>
      </c>
      <c r="M285" s="6">
        <v>2</v>
      </c>
      <c r="N285" s="7" t="str">
        <f>IF(L285="","",VLOOKUP(L285*M285,[1]FORMULAS!$B$12:$D$22,3,FALSE))</f>
        <v>Bajo</v>
      </c>
      <c r="O285" s="8">
        <f>IF(H285="","",+VLOOKUP(H285,[1]FORMULAS!$B$6:$C$9,2,FALSE))</f>
        <v>60</v>
      </c>
      <c r="P285" s="7" t="str">
        <f>IF(O285="","",VLOOKUP(O285,[1]FORMULAS!$A$28:$B$31,2,FALSE))</f>
        <v>Muy Grave (MG)</v>
      </c>
      <c r="Q285" s="9">
        <f t="shared" si="4"/>
        <v>240</v>
      </c>
      <c r="R285" s="8" t="str">
        <f>IF(L285="","",VLOOKUP(L285*M285*O285,[1]FORMULAS!$H$25:$I$55,2,FALSE))</f>
        <v>II</v>
      </c>
      <c r="S285" s="10" t="str">
        <f>IF(L285="","",VLOOKUP(L285*M285*O285,[1]FORMULAS!$H$25:$J$55,3,FALSE))</f>
        <v>No Aceptable o Aceptable con Control Especifico</v>
      </c>
      <c r="T285" s="11"/>
      <c r="U285" s="11"/>
      <c r="V285" s="11"/>
      <c r="W285" s="11"/>
      <c r="X285" s="11"/>
      <c r="Y285" s="11"/>
      <c r="Z285" s="17"/>
    </row>
    <row r="286" spans="1:26" ht="315.75" customHeight="1" x14ac:dyDescent="0.2">
      <c r="A286" s="3" t="s">
        <v>26</v>
      </c>
      <c r="B286" s="3" t="s">
        <v>154</v>
      </c>
      <c r="C286" s="3" t="s">
        <v>161</v>
      </c>
      <c r="D286" s="4" t="s">
        <v>136</v>
      </c>
      <c r="E286" s="4" t="s">
        <v>137</v>
      </c>
      <c r="F286" s="4" t="s">
        <v>67</v>
      </c>
      <c r="G286" s="3" t="s">
        <v>91</v>
      </c>
      <c r="H286" s="5" t="s">
        <v>32</v>
      </c>
      <c r="I286" s="4" t="s">
        <v>92</v>
      </c>
      <c r="J286" s="4" t="s">
        <v>93</v>
      </c>
      <c r="K286" s="4" t="s">
        <v>94</v>
      </c>
      <c r="L286" s="6">
        <v>2</v>
      </c>
      <c r="M286" s="6">
        <v>3</v>
      </c>
      <c r="N286" s="7" t="str">
        <f>IF(L286="","",VLOOKUP(L286*M286,[1]FORMULAS!$B$12:$D$22,3,FALSE))</f>
        <v>Medio</v>
      </c>
      <c r="O286" s="8">
        <f>IF(H286="","",+VLOOKUP(H286,[1]FORMULAS!$B$6:$C$9,2,FALSE))</f>
        <v>25</v>
      </c>
      <c r="P286" s="7" t="str">
        <f>IF(O286="","",VLOOKUP(O286,[1]FORMULAS!$A$28:$B$31,2,FALSE))</f>
        <v>Grave (G)</v>
      </c>
      <c r="Q286" s="9">
        <f t="shared" si="4"/>
        <v>150</v>
      </c>
      <c r="R286" s="8" t="str">
        <f>IF(L286="","",VLOOKUP(L286*M286*O286,[1]FORMULAS!$H$25:$I$55,2,FALSE))</f>
        <v>II</v>
      </c>
      <c r="S286" s="10" t="str">
        <f>IF(L286="","",VLOOKUP(L286*M286*O286,[1]FORMULAS!$H$25:$J$55,3,FALSE))</f>
        <v>No Aceptable o Aceptable con Control Especifico</v>
      </c>
      <c r="T286" s="11"/>
      <c r="U286" s="11"/>
      <c r="V286" s="4"/>
      <c r="W286" s="4"/>
      <c r="X286" s="4"/>
      <c r="Y286" s="11"/>
      <c r="Z286" s="17"/>
    </row>
    <row r="287" spans="1:26" ht="315.75" customHeight="1" x14ac:dyDescent="0.2">
      <c r="A287" s="3" t="s">
        <v>26</v>
      </c>
      <c r="B287" s="3" t="s">
        <v>154</v>
      </c>
      <c r="C287" s="3" t="s">
        <v>161</v>
      </c>
      <c r="D287" s="4" t="s">
        <v>136</v>
      </c>
      <c r="E287" s="4" t="s">
        <v>137</v>
      </c>
      <c r="F287" s="4" t="s">
        <v>67</v>
      </c>
      <c r="G287" s="3" t="s">
        <v>79</v>
      </c>
      <c r="H287" s="5" t="s">
        <v>32</v>
      </c>
      <c r="I287" s="4" t="s">
        <v>80</v>
      </c>
      <c r="J287" s="4" t="s">
        <v>81</v>
      </c>
      <c r="K287" s="4" t="s">
        <v>82</v>
      </c>
      <c r="L287" s="6">
        <v>6</v>
      </c>
      <c r="M287" s="6">
        <v>3</v>
      </c>
      <c r="N287" s="7" t="str">
        <f>IF(L287="","",VLOOKUP(L287*M287,[1]FORMULAS!$B$12:$D$22,3,FALSE))</f>
        <v>Alto</v>
      </c>
      <c r="O287" s="8">
        <f>IF(H287="","",+VLOOKUP(H287,[1]FORMULAS!$B$6:$C$9,2,FALSE))</f>
        <v>25</v>
      </c>
      <c r="P287" s="7" t="str">
        <f>IF(O287="","",VLOOKUP(O287,[1]FORMULAS!$A$28:$B$31,2,FALSE))</f>
        <v>Grave (G)</v>
      </c>
      <c r="Q287" s="9">
        <f t="shared" si="4"/>
        <v>450</v>
      </c>
      <c r="R287" s="8" t="str">
        <f>IF(L287="","",VLOOKUP(L287*M287*O287,[1]FORMULAS!$H$25:$I$55,2,FALSE))</f>
        <v>II</v>
      </c>
      <c r="S287" s="10" t="str">
        <f>IF(L287="","",VLOOKUP(L287*M287*O287,[1]FORMULAS!$H$25:$J$55,3,FALSE))</f>
        <v>No Aceptable o Aceptable con Control Especifico</v>
      </c>
      <c r="T287" s="11"/>
      <c r="U287" s="11"/>
      <c r="V287" s="11"/>
      <c r="W287" s="11"/>
      <c r="X287" s="4"/>
      <c r="Y287" s="11"/>
      <c r="Z287" s="17"/>
    </row>
    <row r="288" spans="1:26" ht="315.75" customHeight="1" x14ac:dyDescent="0.2">
      <c r="A288" s="3" t="s">
        <v>26</v>
      </c>
      <c r="B288" s="3" t="s">
        <v>154</v>
      </c>
      <c r="C288" s="3" t="s">
        <v>161</v>
      </c>
      <c r="D288" s="4" t="s">
        <v>136</v>
      </c>
      <c r="E288" s="4" t="s">
        <v>137</v>
      </c>
      <c r="F288" s="4" t="s">
        <v>115</v>
      </c>
      <c r="G288" s="3" t="s">
        <v>116</v>
      </c>
      <c r="H288" s="5" t="s">
        <v>45</v>
      </c>
      <c r="I288" s="4" t="s">
        <v>117</v>
      </c>
      <c r="J288" s="4" t="s">
        <v>118</v>
      </c>
      <c r="K288" s="4" t="s">
        <v>119</v>
      </c>
      <c r="L288" s="6">
        <v>2</v>
      </c>
      <c r="M288" s="6">
        <v>3</v>
      </c>
      <c r="N288" s="7" t="str">
        <f>IF(L288="","",VLOOKUP(L288*M288,[1]FORMULAS!$B$12:$D$22,3,FALSE))</f>
        <v>Medio</v>
      </c>
      <c r="O288" s="8">
        <f>IF(H288="","",+VLOOKUP(H288,[1]FORMULAS!$B$6:$C$9,2,FALSE))</f>
        <v>60</v>
      </c>
      <c r="P288" s="7" t="str">
        <f>IF(O288="","",VLOOKUP(O288,[1]FORMULAS!$A$28:$B$31,2,FALSE))</f>
        <v>Muy Grave (MG)</v>
      </c>
      <c r="Q288" s="9">
        <f t="shared" si="4"/>
        <v>360</v>
      </c>
      <c r="R288" s="8" t="str">
        <f>IF(L288="","",VLOOKUP(L288*M288*O288,[1]FORMULAS!$H$25:$I$55,2,FALSE))</f>
        <v>II</v>
      </c>
      <c r="S288" s="10" t="str">
        <f>IF(L288="","",VLOOKUP(L288*M288*O288,[1]FORMULAS!$H$25:$J$55,3,FALSE))</f>
        <v>No Aceptable o Aceptable con Control Especifico</v>
      </c>
      <c r="T288" s="11"/>
      <c r="U288" s="11"/>
      <c r="V288" s="4"/>
      <c r="W288" s="4"/>
      <c r="X288" s="4"/>
      <c r="Y288" s="11"/>
      <c r="Z288" s="17"/>
    </row>
    <row r="289" spans="1:26" ht="315.75" customHeight="1" x14ac:dyDescent="0.2">
      <c r="A289" s="3" t="s">
        <v>26</v>
      </c>
      <c r="B289" s="3" t="s">
        <v>154</v>
      </c>
      <c r="C289" s="3" t="s">
        <v>161</v>
      </c>
      <c r="D289" s="4" t="s">
        <v>136</v>
      </c>
      <c r="E289" s="4" t="s">
        <v>137</v>
      </c>
      <c r="F289" s="4" t="s">
        <v>115</v>
      </c>
      <c r="G289" s="3" t="s">
        <v>120</v>
      </c>
      <c r="H289" s="5" t="s">
        <v>45</v>
      </c>
      <c r="I289" s="4" t="s">
        <v>121</v>
      </c>
      <c r="J289" s="4" t="s">
        <v>122</v>
      </c>
      <c r="K289" s="4" t="s">
        <v>123</v>
      </c>
      <c r="L289" s="6">
        <v>2</v>
      </c>
      <c r="M289" s="6">
        <v>3</v>
      </c>
      <c r="N289" s="7" t="str">
        <f>IF(L289="","",VLOOKUP(L289*M289,[1]FORMULAS!$B$12:$D$22,3,FALSE))</f>
        <v>Medio</v>
      </c>
      <c r="O289" s="8">
        <f>IF(H289="","",+VLOOKUP(H289,[1]FORMULAS!$B$6:$C$9,2,FALSE))</f>
        <v>60</v>
      </c>
      <c r="P289" s="7" t="str">
        <f>IF(O289="","",VLOOKUP(O289,[1]FORMULAS!$A$28:$B$31,2,FALSE))</f>
        <v>Muy Grave (MG)</v>
      </c>
      <c r="Q289" s="9">
        <f t="shared" si="4"/>
        <v>360</v>
      </c>
      <c r="R289" s="8" t="str">
        <f>IF(L289="","",VLOOKUP(L289*M289*O289,[1]FORMULAS!$H$25:$I$55,2,FALSE))</f>
        <v>II</v>
      </c>
      <c r="S289" s="10" t="str">
        <f>IF(L289="","",VLOOKUP(L289*M289*O289,[1]FORMULAS!$H$25:$J$55,3,FALSE))</f>
        <v>No Aceptable o Aceptable con Control Especifico</v>
      </c>
      <c r="T289" s="11"/>
      <c r="U289" s="11"/>
      <c r="V289" s="11"/>
      <c r="W289" s="11"/>
      <c r="X289" s="11"/>
      <c r="Y289" s="11"/>
      <c r="Z289" s="17"/>
    </row>
    <row r="290" spans="1:26" ht="315.75" customHeight="1" x14ac:dyDescent="0.2">
      <c r="A290" s="3" t="s">
        <v>26</v>
      </c>
      <c r="B290" s="3" t="s">
        <v>154</v>
      </c>
      <c r="C290" s="3" t="s">
        <v>161</v>
      </c>
      <c r="D290" s="4" t="s">
        <v>136</v>
      </c>
      <c r="E290" s="4" t="s">
        <v>137</v>
      </c>
      <c r="F290" s="4" t="s">
        <v>95</v>
      </c>
      <c r="G290" s="3" t="s">
        <v>101</v>
      </c>
      <c r="H290" s="5" t="s">
        <v>97</v>
      </c>
      <c r="I290" s="4" t="s">
        <v>102</v>
      </c>
      <c r="J290" s="4" t="s">
        <v>103</v>
      </c>
      <c r="K290" s="4" t="s">
        <v>104</v>
      </c>
      <c r="L290" s="6">
        <v>2</v>
      </c>
      <c r="M290" s="6">
        <v>4</v>
      </c>
      <c r="N290" s="7" t="str">
        <f>IF(L290="","",VLOOKUP(L290*M290,[1]FORMULAS!$B$12:$D$22,3,FALSE))</f>
        <v>Medio</v>
      </c>
      <c r="O290" s="8">
        <f>IF(H290="","",+VLOOKUP(H290,[1]FORMULAS!$B$6:$C$9,2,FALSE))</f>
        <v>100</v>
      </c>
      <c r="P290" s="7" t="str">
        <f>IF(O290="","",VLOOKUP(O290,[1]FORMULAS!$A$28:$B$31,2,FALSE))</f>
        <v>Mortal o Catastrófico  (M)</v>
      </c>
      <c r="Q290" s="9">
        <f t="shared" si="4"/>
        <v>800</v>
      </c>
      <c r="R290" s="8" t="str">
        <f>IF(L290="","",VLOOKUP(L290*M290*O290,[1]FORMULAS!$H$25:$I$55,2,FALSE))</f>
        <v>I</v>
      </c>
      <c r="S290" s="10" t="str">
        <f>IF(L290="","",VLOOKUP(L290*M290*O290,[1]FORMULAS!$H$25:$J$55,3,FALSE))</f>
        <v>No Aceptable</v>
      </c>
      <c r="T290" s="11"/>
      <c r="U290" s="11"/>
      <c r="V290" s="4"/>
      <c r="W290" s="4"/>
      <c r="X290" s="4"/>
      <c r="Y290" s="11"/>
      <c r="Z290" s="17"/>
    </row>
    <row r="291" spans="1:26" ht="315.75" customHeight="1" x14ac:dyDescent="0.2">
      <c r="A291" s="3" t="s">
        <v>26</v>
      </c>
      <c r="B291" s="3" t="s">
        <v>162</v>
      </c>
      <c r="C291" s="3" t="s">
        <v>182</v>
      </c>
      <c r="D291" s="4" t="s">
        <v>136</v>
      </c>
      <c r="E291" s="4" t="s">
        <v>137</v>
      </c>
      <c r="F291" s="4" t="s">
        <v>30</v>
      </c>
      <c r="G291" s="3" t="s">
        <v>31</v>
      </c>
      <c r="H291" s="5" t="s">
        <v>32</v>
      </c>
      <c r="I291" s="4" t="s">
        <v>33</v>
      </c>
      <c r="J291" s="4" t="s">
        <v>34</v>
      </c>
      <c r="K291" s="4" t="s">
        <v>35</v>
      </c>
      <c r="L291" s="6">
        <v>6</v>
      </c>
      <c r="M291" s="6">
        <v>3</v>
      </c>
      <c r="N291" s="7" t="str">
        <f>IF(L291="","",VLOOKUP(L291*M291,[1]FORMULAS!$B$12:$D$22,3,FALSE))</f>
        <v>Alto</v>
      </c>
      <c r="O291" s="8">
        <f>IF(H291="","",+VLOOKUP(H291,[1]FORMULAS!$B$6:$C$9,2,FALSE))</f>
        <v>25</v>
      </c>
      <c r="P291" s="7" t="str">
        <f>IF(O291="","",VLOOKUP(O291,[1]FORMULAS!$A$28:$B$31,2,FALSE))</f>
        <v>Grave (G)</v>
      </c>
      <c r="Q291" s="9">
        <f t="shared" si="4"/>
        <v>450</v>
      </c>
      <c r="R291" s="8" t="str">
        <f>IF(L291="","",VLOOKUP(L291*M291*O291,[1]FORMULAS!$H$25:$I$55,2,FALSE))</f>
        <v>II</v>
      </c>
      <c r="S291" s="10" t="str">
        <f>IF(L291="","",VLOOKUP(L291*M291*O291,[1]FORMULAS!$H$25:$J$55,3,FALSE))</f>
        <v>No Aceptable o Aceptable con Control Especifico</v>
      </c>
      <c r="T291" s="11"/>
      <c r="U291" s="11"/>
      <c r="V291" s="11"/>
      <c r="W291" s="11"/>
      <c r="X291" s="11"/>
      <c r="Y291" s="11"/>
      <c r="Z291" s="17"/>
    </row>
    <row r="292" spans="1:26" ht="315.75" customHeight="1" x14ac:dyDescent="0.2">
      <c r="A292" s="3" t="s">
        <v>26</v>
      </c>
      <c r="B292" s="3" t="s">
        <v>162</v>
      </c>
      <c r="C292" s="3" t="s">
        <v>182</v>
      </c>
      <c r="D292" s="4" t="s">
        <v>136</v>
      </c>
      <c r="E292" s="4" t="s">
        <v>137</v>
      </c>
      <c r="F292" s="4" t="s">
        <v>30</v>
      </c>
      <c r="G292" s="3" t="s">
        <v>36</v>
      </c>
      <c r="H292" s="5" t="s">
        <v>37</v>
      </c>
      <c r="I292" s="4" t="s">
        <v>38</v>
      </c>
      <c r="J292" s="4" t="s">
        <v>39</v>
      </c>
      <c r="K292" s="4" t="s">
        <v>40</v>
      </c>
      <c r="L292" s="6">
        <v>6</v>
      </c>
      <c r="M292" s="6">
        <v>3</v>
      </c>
      <c r="N292" s="7" t="str">
        <f>IF(L292="","",VLOOKUP(L292*M292,[1]FORMULAS!$B$12:$D$22,3,FALSE))</f>
        <v>Alto</v>
      </c>
      <c r="O292" s="8">
        <f>IF(H292="","",+VLOOKUP(H292,[1]FORMULAS!$B$6:$C$9,2,FALSE))</f>
        <v>10</v>
      </c>
      <c r="P292" s="7" t="str">
        <f>IF(O292="","",VLOOKUP(O292,[1]FORMULAS!$A$28:$B$31,2,FALSE))</f>
        <v>Leve (L)</v>
      </c>
      <c r="Q292" s="9">
        <f t="shared" si="4"/>
        <v>180</v>
      </c>
      <c r="R292" s="8" t="str">
        <f>IF(L292="","",VLOOKUP(L292*M292*O292,[1]FORMULAS!$H$25:$I$55,2,FALSE))</f>
        <v>II</v>
      </c>
      <c r="S292" s="10" t="str">
        <f>IF(L292="","",VLOOKUP(L292*M292*O292,[1]FORMULAS!$H$25:$J$55,3,FALSE))</f>
        <v>No Aceptable o Aceptable con Control Especifico</v>
      </c>
      <c r="T292" s="11"/>
      <c r="U292" s="11"/>
      <c r="V292" s="4"/>
      <c r="W292" s="4"/>
      <c r="X292" s="3"/>
      <c r="Y292" s="11"/>
      <c r="Z292" s="17"/>
    </row>
    <row r="293" spans="1:26" ht="315.75" customHeight="1" x14ac:dyDescent="0.2">
      <c r="A293" s="3" t="s">
        <v>26</v>
      </c>
      <c r="B293" s="3" t="s">
        <v>162</v>
      </c>
      <c r="C293" s="3" t="s">
        <v>182</v>
      </c>
      <c r="D293" s="4" t="s">
        <v>136</v>
      </c>
      <c r="E293" s="4" t="s">
        <v>137</v>
      </c>
      <c r="F293" s="4" t="s">
        <v>30</v>
      </c>
      <c r="G293" s="3" t="s">
        <v>41</v>
      </c>
      <c r="H293" s="5" t="s">
        <v>37</v>
      </c>
      <c r="I293" s="4"/>
      <c r="J293" s="4" t="s">
        <v>42</v>
      </c>
      <c r="K293" s="4" t="s">
        <v>43</v>
      </c>
      <c r="L293" s="6">
        <v>2</v>
      </c>
      <c r="M293" s="6">
        <v>3</v>
      </c>
      <c r="N293" s="7" t="str">
        <f>IF(L293="","",VLOOKUP(L293*M293,[1]FORMULAS!$B$12:$D$22,3,FALSE))</f>
        <v>Medio</v>
      </c>
      <c r="O293" s="8">
        <f>IF(H293="","",+VLOOKUP(H293,[1]FORMULAS!$B$6:$C$9,2,FALSE))</f>
        <v>10</v>
      </c>
      <c r="P293" s="7" t="str">
        <f>IF(O293="","",VLOOKUP(O293,[1]FORMULAS!$A$28:$B$31,2,FALSE))</f>
        <v>Leve (L)</v>
      </c>
      <c r="Q293" s="9">
        <f t="shared" si="4"/>
        <v>60</v>
      </c>
      <c r="R293" s="8" t="str">
        <f>IF(L293="","",VLOOKUP(L293*M293*O293,[1]FORMULAS!$H$25:$I$55,2,FALSE))</f>
        <v>III</v>
      </c>
      <c r="S293" s="10" t="str">
        <f>IF(L293="","",VLOOKUP(L293*M293*O293,[1]FORMULAS!$H$25:$J$55,3,FALSE))</f>
        <v>Aceptable</v>
      </c>
      <c r="T293" s="11"/>
      <c r="U293" s="11"/>
      <c r="V293" s="11"/>
      <c r="W293" s="11"/>
      <c r="X293" s="11"/>
      <c r="Y293" s="11"/>
      <c r="Z293" s="17"/>
    </row>
    <row r="294" spans="1:26" ht="315.75" customHeight="1" x14ac:dyDescent="0.2">
      <c r="A294" s="3" t="s">
        <v>26</v>
      </c>
      <c r="B294" s="3" t="s">
        <v>162</v>
      </c>
      <c r="C294" s="3" t="s">
        <v>182</v>
      </c>
      <c r="D294" s="4" t="s">
        <v>136</v>
      </c>
      <c r="E294" s="4" t="s">
        <v>137</v>
      </c>
      <c r="F294" s="4" t="s">
        <v>30</v>
      </c>
      <c r="G294" s="3" t="s">
        <v>44</v>
      </c>
      <c r="H294" s="5" t="s">
        <v>45</v>
      </c>
      <c r="I294" s="4" t="s">
        <v>46</v>
      </c>
      <c r="J294" s="4" t="s">
        <v>47</v>
      </c>
      <c r="K294" s="4" t="s">
        <v>48</v>
      </c>
      <c r="L294" s="6">
        <v>2</v>
      </c>
      <c r="M294" s="6">
        <v>3</v>
      </c>
      <c r="N294" s="7" t="str">
        <f>IF(L294="","",VLOOKUP(L294*M294,[1]FORMULAS!$B$12:$D$22,3,FALSE))</f>
        <v>Medio</v>
      </c>
      <c r="O294" s="8">
        <f>IF(H294="","",+VLOOKUP(H294,[1]FORMULAS!$B$6:$C$9,2,FALSE))</f>
        <v>60</v>
      </c>
      <c r="P294" s="7" t="str">
        <f>IF(O294="","",VLOOKUP(O294,[1]FORMULAS!$A$28:$B$31,2,FALSE))</f>
        <v>Muy Grave (MG)</v>
      </c>
      <c r="Q294" s="9">
        <f t="shared" si="4"/>
        <v>360</v>
      </c>
      <c r="R294" s="8" t="str">
        <f>IF(L294="","",VLOOKUP(L294*M294*O294,[1]FORMULAS!$H$25:$I$55,2,FALSE))</f>
        <v>II</v>
      </c>
      <c r="S294" s="10" t="str">
        <f>IF(L294="","",VLOOKUP(L294*M294*O294,[1]FORMULAS!$H$25:$J$55,3,FALSE))</f>
        <v>No Aceptable o Aceptable con Control Especifico</v>
      </c>
      <c r="T294" s="11"/>
      <c r="U294" s="11"/>
      <c r="V294" s="11"/>
      <c r="W294" s="11"/>
      <c r="X294" s="11"/>
      <c r="Y294" s="11"/>
      <c r="Z294" s="17"/>
    </row>
    <row r="295" spans="1:26" ht="315.75" customHeight="1" x14ac:dyDescent="0.2">
      <c r="A295" s="3" t="s">
        <v>26</v>
      </c>
      <c r="B295" s="3" t="s">
        <v>162</v>
      </c>
      <c r="C295" s="3" t="s">
        <v>182</v>
      </c>
      <c r="D295" s="4" t="s">
        <v>136</v>
      </c>
      <c r="E295" s="4" t="s">
        <v>137</v>
      </c>
      <c r="F295" s="4" t="s">
        <v>49</v>
      </c>
      <c r="G295" s="3" t="s">
        <v>50</v>
      </c>
      <c r="H295" s="5" t="s">
        <v>32</v>
      </c>
      <c r="I295" s="4" t="s">
        <v>51</v>
      </c>
      <c r="J295" s="4" t="s">
        <v>52</v>
      </c>
      <c r="K295" s="4" t="s">
        <v>53</v>
      </c>
      <c r="L295" s="6">
        <v>2</v>
      </c>
      <c r="M295" s="6">
        <v>3</v>
      </c>
      <c r="N295" s="7" t="str">
        <f>IF(L295="","",VLOOKUP(L295*M295,[1]FORMULAS!$B$12:$D$22,3,FALSE))</f>
        <v>Medio</v>
      </c>
      <c r="O295" s="8">
        <f>IF(H295="","",+VLOOKUP(H295,[1]FORMULAS!$B$6:$C$9,2,FALSE))</f>
        <v>25</v>
      </c>
      <c r="P295" s="7" t="str">
        <f>IF(O295="","",VLOOKUP(O295,[1]FORMULAS!$A$28:$B$31,2,FALSE))</f>
        <v>Grave (G)</v>
      </c>
      <c r="Q295" s="9">
        <f t="shared" si="4"/>
        <v>150</v>
      </c>
      <c r="R295" s="8" t="str">
        <f>IF(L295="","",VLOOKUP(L295*M295*O295,[1]FORMULAS!$H$25:$I$55,2,FALSE))</f>
        <v>II</v>
      </c>
      <c r="S295" s="10" t="str">
        <f>IF(L295="","",VLOOKUP(L295*M295*O295,[1]FORMULAS!$H$25:$J$55,3,FALSE))</f>
        <v>No Aceptable o Aceptable con Control Especifico</v>
      </c>
      <c r="T295" s="11"/>
      <c r="U295" s="11"/>
      <c r="V295" s="4"/>
      <c r="W295" s="4"/>
      <c r="X295" s="4"/>
      <c r="Y295" s="11"/>
      <c r="Z295" s="17"/>
    </row>
    <row r="296" spans="1:26" ht="315.75" customHeight="1" x14ac:dyDescent="0.2">
      <c r="A296" s="3" t="s">
        <v>26</v>
      </c>
      <c r="B296" s="3" t="s">
        <v>162</v>
      </c>
      <c r="C296" s="3" t="s">
        <v>182</v>
      </c>
      <c r="D296" s="4" t="s">
        <v>136</v>
      </c>
      <c r="E296" s="4" t="s">
        <v>137</v>
      </c>
      <c r="F296" s="4" t="s">
        <v>49</v>
      </c>
      <c r="G296" s="3" t="s">
        <v>54</v>
      </c>
      <c r="H296" s="5" t="s">
        <v>45</v>
      </c>
      <c r="I296" s="4" t="s">
        <v>55</v>
      </c>
      <c r="J296" s="4" t="s">
        <v>56</v>
      </c>
      <c r="K296" s="4" t="s">
        <v>57</v>
      </c>
      <c r="L296" s="6">
        <v>2</v>
      </c>
      <c r="M296" s="6">
        <v>3</v>
      </c>
      <c r="N296" s="7" t="str">
        <f>IF(L296="","",VLOOKUP(L296*M296,[1]FORMULAS!$B$12:$D$22,3,FALSE))</f>
        <v>Medio</v>
      </c>
      <c r="O296" s="8">
        <f>IF(H296="","",+VLOOKUP(H296,[1]FORMULAS!$B$6:$C$9,2,FALSE))</f>
        <v>60</v>
      </c>
      <c r="P296" s="7" t="str">
        <f>IF(O296="","",VLOOKUP(O296,[1]FORMULAS!$A$28:$B$31,2,FALSE))</f>
        <v>Muy Grave (MG)</v>
      </c>
      <c r="Q296" s="9">
        <f t="shared" si="4"/>
        <v>360</v>
      </c>
      <c r="R296" s="8" t="str">
        <f>IF(L296="","",VLOOKUP(L296*M296*O296,[1]FORMULAS!$H$25:$I$55,2,FALSE))</f>
        <v>II</v>
      </c>
      <c r="S296" s="10" t="str">
        <f>IF(L296="","",VLOOKUP(L296*M296*O296,[1]FORMULAS!$H$25:$J$55,3,FALSE))</f>
        <v>No Aceptable o Aceptable con Control Especifico</v>
      </c>
      <c r="T296" s="11"/>
      <c r="U296" s="11"/>
      <c r="V296" s="11"/>
      <c r="W296" s="11"/>
      <c r="X296" s="11"/>
      <c r="Y296" s="11"/>
      <c r="Z296" s="17"/>
    </row>
    <row r="297" spans="1:26" ht="315.75" customHeight="1" x14ac:dyDescent="0.2">
      <c r="A297" s="3" t="s">
        <v>26</v>
      </c>
      <c r="B297" s="3" t="s">
        <v>162</v>
      </c>
      <c r="C297" s="3" t="s">
        <v>182</v>
      </c>
      <c r="D297" s="4" t="s">
        <v>136</v>
      </c>
      <c r="E297" s="4" t="s">
        <v>137</v>
      </c>
      <c r="F297" s="4" t="s">
        <v>58</v>
      </c>
      <c r="G297" s="3" t="s">
        <v>59</v>
      </c>
      <c r="H297" s="5" t="s">
        <v>32</v>
      </c>
      <c r="I297" s="4" t="s">
        <v>60</v>
      </c>
      <c r="J297" s="4" t="s">
        <v>61</v>
      </c>
      <c r="K297" s="4" t="s">
        <v>62</v>
      </c>
      <c r="L297" s="6">
        <v>2</v>
      </c>
      <c r="M297" s="6">
        <v>2</v>
      </c>
      <c r="N297" s="7" t="str">
        <f>IF(L297="","",VLOOKUP(L297*M297,[1]FORMULAS!$B$12:$D$22,3,FALSE))</f>
        <v>Bajo</v>
      </c>
      <c r="O297" s="8">
        <f>IF(H297="","",+VLOOKUP(H297,[1]FORMULAS!$B$6:$C$9,2,FALSE))</f>
        <v>25</v>
      </c>
      <c r="P297" s="7" t="str">
        <f>IF(O297="","",VLOOKUP(O297,[1]FORMULAS!$A$28:$B$31,2,FALSE))</f>
        <v>Grave (G)</v>
      </c>
      <c r="Q297" s="9">
        <f t="shared" si="4"/>
        <v>100</v>
      </c>
      <c r="R297" s="8" t="str">
        <f>IF(L297="","",VLOOKUP(L297*M297*O297,[1]FORMULAS!$H$25:$I$55,2,FALSE))</f>
        <v>III</v>
      </c>
      <c r="S297" s="10" t="str">
        <f>IF(L297="","",VLOOKUP(L297*M297*O297,[1]FORMULAS!$H$25:$J$55,3,FALSE))</f>
        <v>Aceptable</v>
      </c>
      <c r="T297" s="11"/>
      <c r="U297" s="11"/>
      <c r="V297" s="11"/>
      <c r="W297" s="11"/>
      <c r="X297" s="4"/>
      <c r="Y297" s="11"/>
      <c r="Z297" s="17"/>
    </row>
    <row r="298" spans="1:26" ht="315.75" customHeight="1" x14ac:dyDescent="0.2">
      <c r="A298" s="3" t="s">
        <v>26</v>
      </c>
      <c r="B298" s="3" t="s">
        <v>162</v>
      </c>
      <c r="C298" s="3" t="s">
        <v>182</v>
      </c>
      <c r="D298" s="4" t="s">
        <v>136</v>
      </c>
      <c r="E298" s="4" t="s">
        <v>137</v>
      </c>
      <c r="F298" s="4" t="s">
        <v>58</v>
      </c>
      <c r="G298" s="3" t="s">
        <v>63</v>
      </c>
      <c r="H298" s="5" t="s">
        <v>32</v>
      </c>
      <c r="I298" s="4" t="s">
        <v>64</v>
      </c>
      <c r="J298" s="4" t="s">
        <v>65</v>
      </c>
      <c r="K298" s="4" t="s">
        <v>66</v>
      </c>
      <c r="L298" s="6">
        <v>2</v>
      </c>
      <c r="M298" s="6">
        <v>2</v>
      </c>
      <c r="N298" s="7" t="str">
        <f>IF(L298="","",VLOOKUP(L298*M298,[1]FORMULAS!$B$12:$D$22,3,FALSE))</f>
        <v>Bajo</v>
      </c>
      <c r="O298" s="8">
        <f>IF(H298="","",+VLOOKUP(H298,[1]FORMULAS!$B$6:$C$9,2,FALSE))</f>
        <v>25</v>
      </c>
      <c r="P298" s="7" t="str">
        <f>IF(O298="","",VLOOKUP(O298,[1]FORMULAS!$A$28:$B$31,2,FALSE))</f>
        <v>Grave (G)</v>
      </c>
      <c r="Q298" s="9">
        <f t="shared" si="4"/>
        <v>100</v>
      </c>
      <c r="R298" s="8" t="str">
        <f>IF(L298="","",VLOOKUP(L298*M298*O298,[1]FORMULAS!$H$25:$I$55,2,FALSE))</f>
        <v>III</v>
      </c>
      <c r="S298" s="10" t="str">
        <f>IF(L298="","",VLOOKUP(L298*M298*O298,[1]FORMULAS!$H$25:$J$55,3,FALSE))</f>
        <v>Aceptable</v>
      </c>
      <c r="T298" s="11"/>
      <c r="U298" s="11"/>
      <c r="V298" s="4"/>
      <c r="W298" s="4"/>
      <c r="X298" s="4"/>
      <c r="Y298" s="11"/>
      <c r="Z298" s="17"/>
    </row>
    <row r="299" spans="1:26" ht="315.75" customHeight="1" x14ac:dyDescent="0.2">
      <c r="A299" s="3" t="s">
        <v>26</v>
      </c>
      <c r="B299" s="3" t="s">
        <v>162</v>
      </c>
      <c r="C299" s="3" t="s">
        <v>182</v>
      </c>
      <c r="D299" s="4" t="s">
        <v>136</v>
      </c>
      <c r="E299" s="4" t="s">
        <v>137</v>
      </c>
      <c r="F299" s="4" t="s">
        <v>67</v>
      </c>
      <c r="G299" s="3" t="s">
        <v>75</v>
      </c>
      <c r="H299" s="5" t="s">
        <v>45</v>
      </c>
      <c r="I299" s="4" t="s">
        <v>76</v>
      </c>
      <c r="J299" s="4" t="s">
        <v>77</v>
      </c>
      <c r="K299" s="4" t="s">
        <v>78</v>
      </c>
      <c r="L299" s="6">
        <v>6</v>
      </c>
      <c r="M299" s="6">
        <v>3</v>
      </c>
      <c r="N299" s="7" t="str">
        <f>IF(L299="","",VLOOKUP(L299*M299,[1]FORMULAS!$B$12:$D$22,3,FALSE))</f>
        <v>Alto</v>
      </c>
      <c r="O299" s="8">
        <f>IF(H299="","",+VLOOKUP(H299,[1]FORMULAS!$B$6:$C$9,2,FALSE))</f>
        <v>60</v>
      </c>
      <c r="P299" s="7" t="str">
        <f>IF(O299="","",VLOOKUP(O299,[1]FORMULAS!$A$28:$B$31,2,FALSE))</f>
        <v>Muy Grave (MG)</v>
      </c>
      <c r="Q299" s="9">
        <f t="shared" si="4"/>
        <v>1080</v>
      </c>
      <c r="R299" s="8" t="str">
        <f>IF(L299="","",VLOOKUP(L299*M299*O299,[1]FORMULAS!$H$25:$I$55,2,FALSE))</f>
        <v>I</v>
      </c>
      <c r="S299" s="10" t="str">
        <f>IF(L299="","",VLOOKUP(L299*M299*O299,[1]FORMULAS!$H$25:$J$55,3,FALSE))</f>
        <v>No Aceptable</v>
      </c>
      <c r="T299" s="11"/>
      <c r="U299" s="11"/>
      <c r="V299" s="11"/>
      <c r="W299" s="11"/>
      <c r="X299" s="11"/>
      <c r="Y299" s="11"/>
      <c r="Z299" s="17"/>
    </row>
    <row r="300" spans="1:26" ht="315.75" customHeight="1" x14ac:dyDescent="0.2">
      <c r="A300" s="3" t="s">
        <v>26</v>
      </c>
      <c r="B300" s="3" t="s">
        <v>162</v>
      </c>
      <c r="C300" s="3" t="s">
        <v>182</v>
      </c>
      <c r="D300" s="4" t="s">
        <v>136</v>
      </c>
      <c r="E300" s="4" t="s">
        <v>137</v>
      </c>
      <c r="F300" s="4" t="s">
        <v>67</v>
      </c>
      <c r="G300" s="3" t="s">
        <v>111</v>
      </c>
      <c r="H300" s="5" t="s">
        <v>45</v>
      </c>
      <c r="I300" s="4" t="s">
        <v>112</v>
      </c>
      <c r="J300" s="4" t="s">
        <v>113</v>
      </c>
      <c r="K300" s="4" t="s">
        <v>114</v>
      </c>
      <c r="L300" s="6">
        <v>2</v>
      </c>
      <c r="M300" s="6">
        <v>2</v>
      </c>
      <c r="N300" s="7" t="str">
        <f>IF(L300="","",VLOOKUP(L300*M300,[1]FORMULAS!$B$12:$D$22,3,FALSE))</f>
        <v>Bajo</v>
      </c>
      <c r="O300" s="8">
        <f>IF(H300="","",+VLOOKUP(H300,[1]FORMULAS!$B$6:$C$9,2,FALSE))</f>
        <v>60</v>
      </c>
      <c r="P300" s="7" t="str">
        <f>IF(O300="","",VLOOKUP(O300,[1]FORMULAS!$A$28:$B$31,2,FALSE))</f>
        <v>Muy Grave (MG)</v>
      </c>
      <c r="Q300" s="9">
        <f t="shared" si="4"/>
        <v>240</v>
      </c>
      <c r="R300" s="8" t="str">
        <f>IF(L300="","",VLOOKUP(L300*M300*O300,[1]FORMULAS!$H$25:$I$55,2,FALSE))</f>
        <v>II</v>
      </c>
      <c r="S300" s="10" t="str">
        <f>IF(L300="","",VLOOKUP(L300*M300*O300,[1]FORMULAS!$H$25:$J$55,3,FALSE))</f>
        <v>No Aceptable o Aceptable con Control Especifico</v>
      </c>
      <c r="T300" s="11"/>
      <c r="U300" s="11"/>
      <c r="V300" s="11"/>
      <c r="W300" s="11"/>
      <c r="X300" s="11"/>
      <c r="Y300" s="11"/>
      <c r="Z300" s="17"/>
    </row>
    <row r="301" spans="1:26" ht="315.75" customHeight="1" x14ac:dyDescent="0.2">
      <c r="A301" s="3" t="s">
        <v>26</v>
      </c>
      <c r="B301" s="3" t="s">
        <v>162</v>
      </c>
      <c r="C301" s="3" t="s">
        <v>182</v>
      </c>
      <c r="D301" s="4" t="s">
        <v>136</v>
      </c>
      <c r="E301" s="4" t="s">
        <v>137</v>
      </c>
      <c r="F301" s="4" t="s">
        <v>67</v>
      </c>
      <c r="G301" s="3" t="s">
        <v>87</v>
      </c>
      <c r="H301" s="5" t="s">
        <v>32</v>
      </c>
      <c r="I301" s="4" t="s">
        <v>88</v>
      </c>
      <c r="J301" s="4" t="s">
        <v>89</v>
      </c>
      <c r="K301" s="4" t="s">
        <v>90</v>
      </c>
      <c r="L301" s="6">
        <v>6</v>
      </c>
      <c r="M301" s="6">
        <v>3</v>
      </c>
      <c r="N301" s="7" t="str">
        <f>IF(L301="","",VLOOKUP(L301*M301,[1]FORMULAS!$B$12:$D$22,3,FALSE))</f>
        <v>Alto</v>
      </c>
      <c r="O301" s="8">
        <f>IF(H301="","",+VLOOKUP(H301,[1]FORMULAS!$B$6:$C$9,2,FALSE))</f>
        <v>25</v>
      </c>
      <c r="P301" s="7" t="str">
        <f>IF(O301="","",VLOOKUP(O301,[1]FORMULAS!$A$28:$B$31,2,FALSE))</f>
        <v>Grave (G)</v>
      </c>
      <c r="Q301" s="9">
        <f t="shared" si="4"/>
        <v>450</v>
      </c>
      <c r="R301" s="8" t="str">
        <f>IF(L301="","",VLOOKUP(L301*M301*O301,[1]FORMULAS!$H$25:$I$55,2,FALSE))</f>
        <v>II</v>
      </c>
      <c r="S301" s="10" t="str">
        <f>IF(L301="","",VLOOKUP(L301*M301*O301,[1]FORMULAS!$H$25:$J$55,3,FALSE))</f>
        <v>No Aceptable o Aceptable con Control Especifico</v>
      </c>
      <c r="T301" s="11"/>
      <c r="U301" s="11"/>
      <c r="V301" s="4"/>
      <c r="W301" s="4"/>
      <c r="X301" s="4"/>
      <c r="Y301" s="11"/>
      <c r="Z301" s="17"/>
    </row>
    <row r="302" spans="1:26" ht="315.75" customHeight="1" x14ac:dyDescent="0.2">
      <c r="A302" s="3" t="s">
        <v>26</v>
      </c>
      <c r="B302" s="3" t="s">
        <v>162</v>
      </c>
      <c r="C302" s="3" t="s">
        <v>182</v>
      </c>
      <c r="D302" s="4" t="s">
        <v>136</v>
      </c>
      <c r="E302" s="4" t="s">
        <v>137</v>
      </c>
      <c r="F302" s="4" t="s">
        <v>67</v>
      </c>
      <c r="G302" s="3" t="s">
        <v>91</v>
      </c>
      <c r="H302" s="5" t="s">
        <v>32</v>
      </c>
      <c r="I302" s="4" t="s">
        <v>92</v>
      </c>
      <c r="J302" s="4" t="s">
        <v>93</v>
      </c>
      <c r="K302" s="4" t="s">
        <v>94</v>
      </c>
      <c r="L302" s="6">
        <v>2</v>
      </c>
      <c r="M302" s="6">
        <v>3</v>
      </c>
      <c r="N302" s="7" t="str">
        <f>IF(L302="","",VLOOKUP(L302*M302,[1]FORMULAS!$B$12:$D$22,3,FALSE))</f>
        <v>Medio</v>
      </c>
      <c r="O302" s="8">
        <f>IF(H302="","",+VLOOKUP(H302,[1]FORMULAS!$B$6:$C$9,2,FALSE))</f>
        <v>25</v>
      </c>
      <c r="P302" s="7" t="str">
        <f>IF(O302="","",VLOOKUP(O302,[1]FORMULAS!$A$28:$B$31,2,FALSE))</f>
        <v>Grave (G)</v>
      </c>
      <c r="Q302" s="9">
        <f t="shared" si="4"/>
        <v>150</v>
      </c>
      <c r="R302" s="8" t="str">
        <f>IF(L302="","",VLOOKUP(L302*M302*O302,[1]FORMULAS!$H$25:$I$55,2,FALSE))</f>
        <v>II</v>
      </c>
      <c r="S302" s="10" t="str">
        <f>IF(L302="","",VLOOKUP(L302*M302*O302,[1]FORMULAS!$H$25:$J$55,3,FALSE))</f>
        <v>No Aceptable o Aceptable con Control Especifico</v>
      </c>
      <c r="T302" s="11"/>
      <c r="U302" s="11"/>
      <c r="V302" s="11"/>
      <c r="W302" s="11"/>
      <c r="X302" s="11"/>
      <c r="Y302" s="11"/>
      <c r="Z302" s="17"/>
    </row>
    <row r="303" spans="1:26" ht="315.75" customHeight="1" x14ac:dyDescent="0.2">
      <c r="A303" s="3" t="s">
        <v>26</v>
      </c>
      <c r="B303" s="3" t="s">
        <v>162</v>
      </c>
      <c r="C303" s="3" t="s">
        <v>182</v>
      </c>
      <c r="D303" s="4" t="s">
        <v>136</v>
      </c>
      <c r="E303" s="4" t="s">
        <v>137</v>
      </c>
      <c r="F303" s="4" t="s">
        <v>115</v>
      </c>
      <c r="G303" s="3" t="s">
        <v>116</v>
      </c>
      <c r="H303" s="5" t="s">
        <v>45</v>
      </c>
      <c r="I303" s="4" t="s">
        <v>117</v>
      </c>
      <c r="J303" s="4" t="s">
        <v>118</v>
      </c>
      <c r="K303" s="4" t="s">
        <v>119</v>
      </c>
      <c r="L303" s="6">
        <v>2</v>
      </c>
      <c r="M303" s="6">
        <v>3</v>
      </c>
      <c r="N303" s="7" t="str">
        <f>IF(L303="","",VLOOKUP(L303*M303,[1]FORMULAS!$B$12:$D$22,3,FALSE))</f>
        <v>Medio</v>
      </c>
      <c r="O303" s="8">
        <f>IF(H303="","",+VLOOKUP(H303,[1]FORMULAS!$B$6:$C$9,2,FALSE))</f>
        <v>60</v>
      </c>
      <c r="P303" s="7" t="str">
        <f>IF(O303="","",VLOOKUP(O303,[1]FORMULAS!$A$28:$B$31,2,FALSE))</f>
        <v>Muy Grave (MG)</v>
      </c>
      <c r="Q303" s="9">
        <f t="shared" si="4"/>
        <v>360</v>
      </c>
      <c r="R303" s="8" t="str">
        <f>IF(L303="","",VLOOKUP(L303*M303*O303,[1]FORMULAS!$H$25:$I$55,2,FALSE))</f>
        <v>II</v>
      </c>
      <c r="S303" s="10" t="str">
        <f>IF(L303="","",VLOOKUP(L303*M303*O303,[1]FORMULAS!$H$25:$J$55,3,FALSE))</f>
        <v>No Aceptable o Aceptable con Control Especifico</v>
      </c>
      <c r="T303" s="11"/>
      <c r="U303" s="11"/>
      <c r="V303" s="4"/>
      <c r="W303" s="4"/>
      <c r="X303" s="3"/>
      <c r="Y303" s="11"/>
      <c r="Z303" s="17"/>
    </row>
    <row r="304" spans="1:26" ht="315.75" customHeight="1" x14ac:dyDescent="0.2">
      <c r="A304" s="3" t="s">
        <v>26</v>
      </c>
      <c r="B304" s="3" t="s">
        <v>162</v>
      </c>
      <c r="C304" s="3" t="s">
        <v>182</v>
      </c>
      <c r="D304" s="4" t="s">
        <v>136</v>
      </c>
      <c r="E304" s="4" t="s">
        <v>137</v>
      </c>
      <c r="F304" s="4" t="s">
        <v>115</v>
      </c>
      <c r="G304" s="3" t="s">
        <v>120</v>
      </c>
      <c r="H304" s="5" t="s">
        <v>45</v>
      </c>
      <c r="I304" s="4" t="s">
        <v>121</v>
      </c>
      <c r="J304" s="4" t="s">
        <v>122</v>
      </c>
      <c r="K304" s="4" t="s">
        <v>123</v>
      </c>
      <c r="L304" s="6">
        <v>2</v>
      </c>
      <c r="M304" s="6">
        <v>3</v>
      </c>
      <c r="N304" s="7" t="str">
        <f>IF(L304="","",VLOOKUP(L304*M304,[1]FORMULAS!$B$12:$D$22,3,FALSE))</f>
        <v>Medio</v>
      </c>
      <c r="O304" s="8">
        <f>IF(H304="","",+VLOOKUP(H304,[1]FORMULAS!$B$6:$C$9,2,FALSE))</f>
        <v>60</v>
      </c>
      <c r="P304" s="7" t="str">
        <f>IF(O304="","",VLOOKUP(O304,[1]FORMULAS!$A$28:$B$31,2,FALSE))</f>
        <v>Muy Grave (MG)</v>
      </c>
      <c r="Q304" s="9">
        <f t="shared" si="4"/>
        <v>360</v>
      </c>
      <c r="R304" s="8" t="str">
        <f>IF(L304="","",VLOOKUP(L304*M304*O304,[1]FORMULAS!$H$25:$I$55,2,FALSE))</f>
        <v>II</v>
      </c>
      <c r="S304" s="10" t="str">
        <f>IF(L304="","",VLOOKUP(L304*M304*O304,[1]FORMULAS!$H$25:$J$55,3,FALSE))</f>
        <v>No Aceptable o Aceptable con Control Especifico</v>
      </c>
      <c r="T304" s="11"/>
      <c r="U304" s="11"/>
      <c r="V304" s="11"/>
      <c r="W304" s="11"/>
      <c r="X304" s="11"/>
      <c r="Y304" s="11"/>
      <c r="Z304" s="17"/>
    </row>
    <row r="305" spans="1:26" ht="315.75" customHeight="1" x14ac:dyDescent="0.2">
      <c r="A305" s="3" t="s">
        <v>26</v>
      </c>
      <c r="B305" s="3" t="s">
        <v>162</v>
      </c>
      <c r="C305" s="3" t="s">
        <v>163</v>
      </c>
      <c r="D305" s="4" t="s">
        <v>136</v>
      </c>
      <c r="E305" s="4" t="s">
        <v>137</v>
      </c>
      <c r="F305" s="4" t="s">
        <v>30</v>
      </c>
      <c r="G305" s="3" t="s">
        <v>31</v>
      </c>
      <c r="H305" s="5" t="s">
        <v>32</v>
      </c>
      <c r="I305" s="4" t="s">
        <v>33</v>
      </c>
      <c r="J305" s="4" t="s">
        <v>34</v>
      </c>
      <c r="K305" s="4" t="s">
        <v>35</v>
      </c>
      <c r="L305" s="6">
        <v>6</v>
      </c>
      <c r="M305" s="6">
        <v>3</v>
      </c>
      <c r="N305" s="7" t="str">
        <f>IF(L305="","",VLOOKUP(L305*M305,[1]FORMULAS!$B$12:$D$22,3,FALSE))</f>
        <v>Alto</v>
      </c>
      <c r="O305" s="8">
        <f>IF(H305="","",+VLOOKUP(H305,[1]FORMULAS!$B$6:$C$9,2,FALSE))</f>
        <v>25</v>
      </c>
      <c r="P305" s="7" t="str">
        <f>IF(O305="","",VLOOKUP(O305,[1]FORMULAS!$A$28:$B$31,2,FALSE))</f>
        <v>Grave (G)</v>
      </c>
      <c r="Q305" s="9">
        <f t="shared" si="4"/>
        <v>450</v>
      </c>
      <c r="R305" s="8" t="str">
        <f>IF(L305="","",VLOOKUP(L305*M305*O305,[1]FORMULAS!$H$25:$I$55,2,FALSE))</f>
        <v>II</v>
      </c>
      <c r="S305" s="10" t="str">
        <f>IF(L305="","",VLOOKUP(L305*M305*O305,[1]FORMULAS!$H$25:$J$55,3,FALSE))</f>
        <v>No Aceptable o Aceptable con Control Especifico</v>
      </c>
      <c r="T305" s="11"/>
      <c r="U305" s="11"/>
      <c r="V305" s="11"/>
      <c r="W305" s="11"/>
      <c r="X305" s="11"/>
      <c r="Y305" s="11"/>
      <c r="Z305" s="17"/>
    </row>
    <row r="306" spans="1:26" ht="315.75" customHeight="1" x14ac:dyDescent="0.2">
      <c r="A306" s="3" t="s">
        <v>26</v>
      </c>
      <c r="B306" s="3" t="s">
        <v>162</v>
      </c>
      <c r="C306" s="3" t="s">
        <v>163</v>
      </c>
      <c r="D306" s="4" t="s">
        <v>136</v>
      </c>
      <c r="E306" s="4" t="s">
        <v>137</v>
      </c>
      <c r="F306" s="4" t="s">
        <v>30</v>
      </c>
      <c r="G306" s="3" t="s">
        <v>36</v>
      </c>
      <c r="H306" s="5" t="s">
        <v>37</v>
      </c>
      <c r="I306" s="4" t="s">
        <v>38</v>
      </c>
      <c r="J306" s="4" t="s">
        <v>39</v>
      </c>
      <c r="K306" s="4" t="s">
        <v>40</v>
      </c>
      <c r="L306" s="6">
        <v>6</v>
      </c>
      <c r="M306" s="6">
        <v>3</v>
      </c>
      <c r="N306" s="7" t="str">
        <f>IF(L306="","",VLOOKUP(L306*M306,[1]FORMULAS!$B$12:$D$22,3,FALSE))</f>
        <v>Alto</v>
      </c>
      <c r="O306" s="8">
        <f>IF(H306="","",+VLOOKUP(H306,[1]FORMULAS!$B$6:$C$9,2,FALSE))</f>
        <v>10</v>
      </c>
      <c r="P306" s="7" t="str">
        <f>IF(O306="","",VLOOKUP(O306,[1]FORMULAS!$A$28:$B$31,2,FALSE))</f>
        <v>Leve (L)</v>
      </c>
      <c r="Q306" s="9">
        <f t="shared" si="4"/>
        <v>180</v>
      </c>
      <c r="R306" s="8" t="str">
        <f>IF(L306="","",VLOOKUP(L306*M306*O306,[1]FORMULAS!$H$25:$I$55,2,FALSE))</f>
        <v>II</v>
      </c>
      <c r="S306" s="10" t="str">
        <f>IF(L306="","",VLOOKUP(L306*M306*O306,[1]FORMULAS!$H$25:$J$55,3,FALSE))</f>
        <v>No Aceptable o Aceptable con Control Especifico</v>
      </c>
      <c r="T306" s="11"/>
      <c r="U306" s="11"/>
      <c r="V306" s="4"/>
      <c r="W306" s="4"/>
      <c r="X306" s="4"/>
      <c r="Y306" s="11"/>
      <c r="Z306" s="17"/>
    </row>
    <row r="307" spans="1:26" ht="315.75" customHeight="1" x14ac:dyDescent="0.2">
      <c r="A307" s="3" t="s">
        <v>26</v>
      </c>
      <c r="B307" s="3" t="s">
        <v>162</v>
      </c>
      <c r="C307" s="3" t="s">
        <v>163</v>
      </c>
      <c r="D307" s="4" t="s">
        <v>136</v>
      </c>
      <c r="E307" s="4" t="s">
        <v>137</v>
      </c>
      <c r="F307" s="4" t="s">
        <v>30</v>
      </c>
      <c r="G307" s="3" t="s">
        <v>41</v>
      </c>
      <c r="H307" s="5" t="s">
        <v>37</v>
      </c>
      <c r="I307" s="13"/>
      <c r="J307" s="13" t="s">
        <v>42</v>
      </c>
      <c r="K307" s="13" t="s">
        <v>43</v>
      </c>
      <c r="L307" s="6">
        <v>2</v>
      </c>
      <c r="M307" s="6">
        <v>3</v>
      </c>
      <c r="N307" s="7" t="str">
        <f>IF(L307="","",VLOOKUP(L307*M307,[1]FORMULAS!$B$12:$D$22,3,FALSE))</f>
        <v>Medio</v>
      </c>
      <c r="O307" s="8">
        <f>IF(H307="","",+VLOOKUP(H307,[1]FORMULAS!$B$6:$C$9,2,FALSE))</f>
        <v>10</v>
      </c>
      <c r="P307" s="7" t="str">
        <f>IF(O307="","",VLOOKUP(O307,[1]FORMULAS!$A$28:$B$31,2,FALSE))</f>
        <v>Leve (L)</v>
      </c>
      <c r="Q307" s="9">
        <f t="shared" si="4"/>
        <v>60</v>
      </c>
      <c r="R307" s="8" t="str">
        <f>IF(L307="","",VLOOKUP(L307*M307*O307,[1]FORMULAS!$H$25:$I$55,2,FALSE))</f>
        <v>III</v>
      </c>
      <c r="S307" s="10" t="str">
        <f>IF(L307="","",VLOOKUP(L307*M307*O307,[1]FORMULAS!$H$25:$J$55,3,FALSE))</f>
        <v>Aceptable</v>
      </c>
      <c r="T307" s="11"/>
      <c r="U307" s="11"/>
      <c r="V307" s="11"/>
      <c r="W307" s="11"/>
      <c r="X307" s="11"/>
      <c r="Y307" s="11"/>
      <c r="Z307" s="17"/>
    </row>
    <row r="308" spans="1:26" ht="315.75" customHeight="1" x14ac:dyDescent="0.2">
      <c r="A308" s="3" t="s">
        <v>26</v>
      </c>
      <c r="B308" s="3" t="s">
        <v>162</v>
      </c>
      <c r="C308" s="3" t="s">
        <v>163</v>
      </c>
      <c r="D308" s="4" t="s">
        <v>136</v>
      </c>
      <c r="E308" s="4" t="s">
        <v>137</v>
      </c>
      <c r="F308" s="4" t="s">
        <v>30</v>
      </c>
      <c r="G308" s="3" t="s">
        <v>44</v>
      </c>
      <c r="H308" s="5" t="s">
        <v>45</v>
      </c>
      <c r="I308" s="4" t="s">
        <v>46</v>
      </c>
      <c r="J308" s="4" t="s">
        <v>47</v>
      </c>
      <c r="K308" s="4" t="s">
        <v>48</v>
      </c>
      <c r="L308" s="6">
        <v>2</v>
      </c>
      <c r="M308" s="6">
        <v>3</v>
      </c>
      <c r="N308" s="7" t="str">
        <f>IF(L308="","",VLOOKUP(L308*M308,[1]FORMULAS!$B$12:$D$22,3,FALSE))</f>
        <v>Medio</v>
      </c>
      <c r="O308" s="8">
        <f>IF(H308="","",+VLOOKUP(H308,[1]FORMULAS!$B$6:$C$9,2,FALSE))</f>
        <v>60</v>
      </c>
      <c r="P308" s="7" t="str">
        <f>IF(O308="","",VLOOKUP(O308,[1]FORMULAS!$A$28:$B$31,2,FALSE))</f>
        <v>Muy Grave (MG)</v>
      </c>
      <c r="Q308" s="9">
        <f t="shared" si="4"/>
        <v>360</v>
      </c>
      <c r="R308" s="8" t="str">
        <f>IF(L308="","",VLOOKUP(L308*M308*O308,[1]FORMULAS!$H$25:$I$55,2,FALSE))</f>
        <v>II</v>
      </c>
      <c r="S308" s="10" t="str">
        <f>IF(L308="","",VLOOKUP(L308*M308*O308,[1]FORMULAS!$H$25:$J$55,3,FALSE))</f>
        <v>No Aceptable o Aceptable con Control Especifico</v>
      </c>
      <c r="T308" s="11"/>
      <c r="U308" s="11"/>
      <c r="V308" s="11"/>
      <c r="W308" s="11"/>
      <c r="X308" s="4"/>
      <c r="Y308" s="11"/>
      <c r="Z308" s="17"/>
    </row>
    <row r="309" spans="1:26" ht="315.75" customHeight="1" x14ac:dyDescent="0.2">
      <c r="A309" s="3" t="s">
        <v>26</v>
      </c>
      <c r="B309" s="3" t="s">
        <v>162</v>
      </c>
      <c r="C309" s="3" t="s">
        <v>163</v>
      </c>
      <c r="D309" s="4" t="s">
        <v>136</v>
      </c>
      <c r="E309" s="4" t="s">
        <v>137</v>
      </c>
      <c r="F309" s="4" t="s">
        <v>49</v>
      </c>
      <c r="G309" s="3" t="s">
        <v>50</v>
      </c>
      <c r="H309" s="5" t="s">
        <v>32</v>
      </c>
      <c r="I309" s="4" t="s">
        <v>51</v>
      </c>
      <c r="J309" s="4" t="s">
        <v>52</v>
      </c>
      <c r="K309" s="4" t="s">
        <v>53</v>
      </c>
      <c r="L309" s="6">
        <v>2</v>
      </c>
      <c r="M309" s="6">
        <v>3</v>
      </c>
      <c r="N309" s="7" t="str">
        <f>IF(L309="","",VLOOKUP(L309*M309,[1]FORMULAS!$B$12:$D$22,3,FALSE))</f>
        <v>Medio</v>
      </c>
      <c r="O309" s="8">
        <f>IF(H309="","",+VLOOKUP(H309,[1]FORMULAS!$B$6:$C$9,2,FALSE))</f>
        <v>25</v>
      </c>
      <c r="P309" s="7" t="str">
        <f>IF(O309="","",VLOOKUP(O309,[1]FORMULAS!$A$28:$B$31,2,FALSE))</f>
        <v>Grave (G)</v>
      </c>
      <c r="Q309" s="9">
        <f t="shared" si="4"/>
        <v>150</v>
      </c>
      <c r="R309" s="8" t="str">
        <f>IF(L309="","",VLOOKUP(L309*M309*O309,[1]FORMULAS!$H$25:$I$55,2,FALSE))</f>
        <v>II</v>
      </c>
      <c r="S309" s="10" t="str">
        <f>IF(L309="","",VLOOKUP(L309*M309*O309,[1]FORMULAS!$H$25:$J$55,3,FALSE))</f>
        <v>No Aceptable o Aceptable con Control Especifico</v>
      </c>
      <c r="T309" s="11"/>
      <c r="U309" s="11"/>
      <c r="V309" s="4"/>
      <c r="W309" s="4"/>
      <c r="X309" s="4"/>
      <c r="Y309" s="11"/>
      <c r="Z309" s="17"/>
    </row>
    <row r="310" spans="1:26" ht="315.75" customHeight="1" x14ac:dyDescent="0.2">
      <c r="A310" s="3" t="s">
        <v>26</v>
      </c>
      <c r="B310" s="3" t="s">
        <v>162</v>
      </c>
      <c r="C310" s="3" t="s">
        <v>163</v>
      </c>
      <c r="D310" s="4" t="s">
        <v>136</v>
      </c>
      <c r="E310" s="4" t="s">
        <v>137</v>
      </c>
      <c r="F310" s="4" t="s">
        <v>49</v>
      </c>
      <c r="G310" s="3" t="s">
        <v>54</v>
      </c>
      <c r="H310" s="5" t="s">
        <v>45</v>
      </c>
      <c r="I310" s="4" t="s">
        <v>55</v>
      </c>
      <c r="J310" s="4" t="s">
        <v>56</v>
      </c>
      <c r="K310" s="4" t="s">
        <v>57</v>
      </c>
      <c r="L310" s="6">
        <v>2</v>
      </c>
      <c r="M310" s="6">
        <v>3</v>
      </c>
      <c r="N310" s="7" t="str">
        <f>IF(L310="","",VLOOKUP(L310*M310,[1]FORMULAS!$B$12:$D$22,3,FALSE))</f>
        <v>Medio</v>
      </c>
      <c r="O310" s="8">
        <f>IF(H310="","",+VLOOKUP(H310,[1]FORMULAS!$B$6:$C$9,2,FALSE))</f>
        <v>60</v>
      </c>
      <c r="P310" s="7" t="str">
        <f>IF(O310="","",VLOOKUP(O310,[1]FORMULAS!$A$28:$B$31,2,FALSE))</f>
        <v>Muy Grave (MG)</v>
      </c>
      <c r="Q310" s="9">
        <f t="shared" si="4"/>
        <v>360</v>
      </c>
      <c r="R310" s="8" t="str">
        <f>IF(L310="","",VLOOKUP(L310*M310*O310,[1]FORMULAS!$H$25:$I$55,2,FALSE))</f>
        <v>II</v>
      </c>
      <c r="S310" s="10" t="str">
        <f>IF(L310="","",VLOOKUP(L310*M310*O310,[1]FORMULAS!$H$25:$J$55,3,FALSE))</f>
        <v>No Aceptable o Aceptable con Control Especifico</v>
      </c>
      <c r="T310" s="11"/>
      <c r="U310" s="11"/>
      <c r="V310" s="11"/>
      <c r="W310" s="11"/>
      <c r="X310" s="11"/>
      <c r="Y310" s="11"/>
      <c r="Z310" s="17"/>
    </row>
    <row r="311" spans="1:26" ht="315.75" customHeight="1" x14ac:dyDescent="0.2">
      <c r="A311" s="3" t="s">
        <v>26</v>
      </c>
      <c r="B311" s="3" t="s">
        <v>162</v>
      </c>
      <c r="C311" s="3" t="s">
        <v>163</v>
      </c>
      <c r="D311" s="4" t="s">
        <v>136</v>
      </c>
      <c r="E311" s="4" t="s">
        <v>137</v>
      </c>
      <c r="F311" s="4" t="s">
        <v>58</v>
      </c>
      <c r="G311" s="3" t="s">
        <v>59</v>
      </c>
      <c r="H311" s="5" t="s">
        <v>32</v>
      </c>
      <c r="I311" s="4" t="s">
        <v>60</v>
      </c>
      <c r="J311" s="4" t="s">
        <v>61</v>
      </c>
      <c r="K311" s="4" t="s">
        <v>62</v>
      </c>
      <c r="L311" s="6">
        <v>2</v>
      </c>
      <c r="M311" s="6">
        <v>2</v>
      </c>
      <c r="N311" s="7" t="str">
        <f>IF(L311="","",VLOOKUP(L311*M311,[1]FORMULAS!$B$12:$D$22,3,FALSE))</f>
        <v>Bajo</v>
      </c>
      <c r="O311" s="8">
        <f>IF(H311="","",+VLOOKUP(H311,[1]FORMULAS!$B$6:$C$9,2,FALSE))</f>
        <v>25</v>
      </c>
      <c r="P311" s="7" t="str">
        <f>IF(O311="","",VLOOKUP(O311,[1]FORMULAS!$A$28:$B$31,2,FALSE))</f>
        <v>Grave (G)</v>
      </c>
      <c r="Q311" s="9">
        <f t="shared" si="4"/>
        <v>100</v>
      </c>
      <c r="R311" s="8" t="str">
        <f>IF(L311="","",VLOOKUP(L311*M311*O311,[1]FORMULAS!$H$25:$I$55,2,FALSE))</f>
        <v>III</v>
      </c>
      <c r="S311" s="10" t="str">
        <f>IF(L311="","",VLOOKUP(L311*M311*O311,[1]FORMULAS!$H$25:$J$55,3,FALSE))</f>
        <v>Aceptable</v>
      </c>
      <c r="T311" s="11"/>
      <c r="U311" s="11"/>
      <c r="V311" s="4"/>
      <c r="W311" s="4"/>
      <c r="X311" s="4"/>
      <c r="Y311" s="11"/>
      <c r="Z311" s="17"/>
    </row>
    <row r="312" spans="1:26" ht="315.75" customHeight="1" x14ac:dyDescent="0.2">
      <c r="A312" s="3" t="s">
        <v>26</v>
      </c>
      <c r="B312" s="3" t="s">
        <v>162</v>
      </c>
      <c r="C312" s="3" t="s">
        <v>163</v>
      </c>
      <c r="D312" s="4" t="s">
        <v>136</v>
      </c>
      <c r="E312" s="4" t="s">
        <v>137</v>
      </c>
      <c r="F312" s="4" t="s">
        <v>58</v>
      </c>
      <c r="G312" s="3" t="s">
        <v>63</v>
      </c>
      <c r="H312" s="5" t="s">
        <v>32</v>
      </c>
      <c r="I312" s="4" t="s">
        <v>64</v>
      </c>
      <c r="J312" s="4" t="s">
        <v>65</v>
      </c>
      <c r="K312" s="4" t="s">
        <v>66</v>
      </c>
      <c r="L312" s="6">
        <v>2</v>
      </c>
      <c r="M312" s="6">
        <v>2</v>
      </c>
      <c r="N312" s="7" t="str">
        <f>IF(L312="","",VLOOKUP(L312*M312,[1]FORMULAS!$B$12:$D$22,3,FALSE))</f>
        <v>Bajo</v>
      </c>
      <c r="O312" s="8">
        <f>IF(H312="","",+VLOOKUP(H312,[1]FORMULAS!$B$6:$C$9,2,FALSE))</f>
        <v>25</v>
      </c>
      <c r="P312" s="7" t="str">
        <f>IF(O312="","",VLOOKUP(O312,[1]FORMULAS!$A$28:$B$31,2,FALSE))</f>
        <v>Grave (G)</v>
      </c>
      <c r="Q312" s="9">
        <f t="shared" si="4"/>
        <v>100</v>
      </c>
      <c r="R312" s="8" t="str">
        <f>IF(L312="","",VLOOKUP(L312*M312*O312,[1]FORMULAS!$H$25:$I$55,2,FALSE))</f>
        <v>III</v>
      </c>
      <c r="S312" s="10" t="str">
        <f>IF(L312="","",VLOOKUP(L312*M312*O312,[1]FORMULAS!$H$25:$J$55,3,FALSE))</f>
        <v>Aceptable</v>
      </c>
      <c r="T312" s="11"/>
      <c r="U312" s="11"/>
      <c r="V312" s="11"/>
      <c r="W312" s="11"/>
      <c r="X312" s="11"/>
      <c r="Y312" s="11"/>
      <c r="Z312" s="17"/>
    </row>
    <row r="313" spans="1:26" ht="315.75" customHeight="1" x14ac:dyDescent="0.2">
      <c r="A313" s="3" t="s">
        <v>26</v>
      </c>
      <c r="B313" s="3" t="s">
        <v>162</v>
      </c>
      <c r="C313" s="3" t="s">
        <v>163</v>
      </c>
      <c r="D313" s="4" t="s">
        <v>136</v>
      </c>
      <c r="E313" s="4" t="s">
        <v>137</v>
      </c>
      <c r="F313" s="4" t="s">
        <v>67</v>
      </c>
      <c r="G313" s="3" t="s">
        <v>75</v>
      </c>
      <c r="H313" s="5" t="s">
        <v>45</v>
      </c>
      <c r="I313" s="4" t="s">
        <v>76</v>
      </c>
      <c r="J313" s="4" t="s">
        <v>77</v>
      </c>
      <c r="K313" s="4" t="s">
        <v>78</v>
      </c>
      <c r="L313" s="6">
        <v>6</v>
      </c>
      <c r="M313" s="6">
        <v>3</v>
      </c>
      <c r="N313" s="7" t="str">
        <f>IF(L313="","",VLOOKUP(L313*M313,[1]FORMULAS!$B$12:$D$22,3,FALSE))</f>
        <v>Alto</v>
      </c>
      <c r="O313" s="8">
        <f>IF(H313="","",+VLOOKUP(H313,[1]FORMULAS!$B$6:$C$9,2,FALSE))</f>
        <v>60</v>
      </c>
      <c r="P313" s="7" t="str">
        <f>IF(O313="","",VLOOKUP(O313,[1]FORMULAS!$A$28:$B$31,2,FALSE))</f>
        <v>Muy Grave (MG)</v>
      </c>
      <c r="Q313" s="9">
        <f t="shared" si="4"/>
        <v>1080</v>
      </c>
      <c r="R313" s="8" t="str">
        <f>IF(L313="","",VLOOKUP(L313*M313*O313,[1]FORMULAS!$H$25:$I$55,2,FALSE))</f>
        <v>I</v>
      </c>
      <c r="S313" s="10" t="str">
        <f>IF(L313="","",VLOOKUP(L313*M313*O313,[1]FORMULAS!$H$25:$J$55,3,FALSE))</f>
        <v>No Aceptable</v>
      </c>
      <c r="T313" s="11"/>
      <c r="U313" s="11"/>
      <c r="V313" s="4"/>
      <c r="W313" s="4"/>
      <c r="X313" s="3"/>
      <c r="Y313" s="11"/>
      <c r="Z313" s="17"/>
    </row>
    <row r="314" spans="1:26" ht="315.75" customHeight="1" x14ac:dyDescent="0.2">
      <c r="A314" s="3" t="s">
        <v>26</v>
      </c>
      <c r="B314" s="3" t="s">
        <v>162</v>
      </c>
      <c r="C314" s="3" t="s">
        <v>163</v>
      </c>
      <c r="D314" s="4" t="s">
        <v>136</v>
      </c>
      <c r="E314" s="4" t="s">
        <v>137</v>
      </c>
      <c r="F314" s="4" t="s">
        <v>67</v>
      </c>
      <c r="G314" s="3" t="s">
        <v>111</v>
      </c>
      <c r="H314" s="5" t="s">
        <v>45</v>
      </c>
      <c r="I314" s="4" t="s">
        <v>112</v>
      </c>
      <c r="J314" s="4" t="s">
        <v>113</v>
      </c>
      <c r="K314" s="4" t="s">
        <v>114</v>
      </c>
      <c r="L314" s="6">
        <v>2</v>
      </c>
      <c r="M314" s="6">
        <v>2</v>
      </c>
      <c r="N314" s="7" t="str">
        <f>IF(L314="","",VLOOKUP(L314*M314,[1]FORMULAS!$B$12:$D$22,3,FALSE))</f>
        <v>Bajo</v>
      </c>
      <c r="O314" s="8">
        <f>IF(H314="","",+VLOOKUP(H314,[1]FORMULAS!$B$6:$C$9,2,FALSE))</f>
        <v>60</v>
      </c>
      <c r="P314" s="7" t="str">
        <f>IF(O314="","",VLOOKUP(O314,[1]FORMULAS!$A$28:$B$31,2,FALSE))</f>
        <v>Muy Grave (MG)</v>
      </c>
      <c r="Q314" s="9">
        <f t="shared" si="4"/>
        <v>240</v>
      </c>
      <c r="R314" s="8" t="str">
        <f>IF(L314="","",VLOOKUP(L314*M314*O314,[1]FORMULAS!$H$25:$I$55,2,FALSE))</f>
        <v>II</v>
      </c>
      <c r="S314" s="10" t="str">
        <f>IF(L314="","",VLOOKUP(L314*M314*O314,[1]FORMULAS!$H$25:$J$55,3,FALSE))</f>
        <v>No Aceptable o Aceptable con Control Especifico</v>
      </c>
      <c r="T314" s="11"/>
      <c r="U314" s="11"/>
      <c r="V314" s="11"/>
      <c r="W314" s="11"/>
      <c r="X314" s="11"/>
      <c r="Y314" s="11"/>
      <c r="Z314" s="17"/>
    </row>
    <row r="315" spans="1:26" ht="315.75" customHeight="1" x14ac:dyDescent="0.2">
      <c r="A315" s="3" t="s">
        <v>26</v>
      </c>
      <c r="B315" s="3" t="s">
        <v>162</v>
      </c>
      <c r="C315" s="3" t="s">
        <v>163</v>
      </c>
      <c r="D315" s="4" t="s">
        <v>136</v>
      </c>
      <c r="E315" s="4" t="s">
        <v>137</v>
      </c>
      <c r="F315" s="4" t="s">
        <v>67</v>
      </c>
      <c r="G315" s="3" t="s">
        <v>87</v>
      </c>
      <c r="H315" s="5" t="s">
        <v>32</v>
      </c>
      <c r="I315" s="4" t="s">
        <v>88</v>
      </c>
      <c r="J315" s="4" t="s">
        <v>89</v>
      </c>
      <c r="K315" s="4" t="s">
        <v>90</v>
      </c>
      <c r="L315" s="6">
        <v>6</v>
      </c>
      <c r="M315" s="6">
        <v>3</v>
      </c>
      <c r="N315" s="7" t="str">
        <f>IF(L315="","",VLOOKUP(L315*M315,[1]FORMULAS!$B$12:$D$22,3,FALSE))</f>
        <v>Alto</v>
      </c>
      <c r="O315" s="8">
        <f>IF(H315="","",+VLOOKUP(H315,[1]FORMULAS!$B$6:$C$9,2,FALSE))</f>
        <v>25</v>
      </c>
      <c r="P315" s="7" t="str">
        <f>IF(O315="","",VLOOKUP(O315,[1]FORMULAS!$A$28:$B$31,2,FALSE))</f>
        <v>Grave (G)</v>
      </c>
      <c r="Q315" s="9">
        <f t="shared" si="4"/>
        <v>450</v>
      </c>
      <c r="R315" s="8" t="str">
        <f>IF(L315="","",VLOOKUP(L315*M315*O315,[1]FORMULAS!$H$25:$I$55,2,FALSE))</f>
        <v>II</v>
      </c>
      <c r="S315" s="10" t="str">
        <f>IF(L315="","",VLOOKUP(L315*M315*O315,[1]FORMULAS!$H$25:$J$55,3,FALSE))</f>
        <v>No Aceptable o Aceptable con Control Especifico</v>
      </c>
      <c r="T315" s="11"/>
      <c r="U315" s="11"/>
      <c r="V315" s="11"/>
      <c r="W315" s="11"/>
      <c r="X315" s="11"/>
      <c r="Y315" s="11"/>
      <c r="Z315" s="17"/>
    </row>
    <row r="316" spans="1:26" ht="315.75" customHeight="1" x14ac:dyDescent="0.2">
      <c r="A316" s="3" t="s">
        <v>26</v>
      </c>
      <c r="B316" s="3" t="s">
        <v>162</v>
      </c>
      <c r="C316" s="3" t="s">
        <v>163</v>
      </c>
      <c r="D316" s="4" t="s">
        <v>136</v>
      </c>
      <c r="E316" s="4" t="s">
        <v>137</v>
      </c>
      <c r="F316" s="4" t="s">
        <v>67</v>
      </c>
      <c r="G316" s="3" t="s">
        <v>83</v>
      </c>
      <c r="H316" s="5" t="s">
        <v>45</v>
      </c>
      <c r="I316" s="4" t="s">
        <v>84</v>
      </c>
      <c r="J316" s="4" t="s">
        <v>85</v>
      </c>
      <c r="K316" s="4" t="s">
        <v>86</v>
      </c>
      <c r="L316" s="6">
        <v>6</v>
      </c>
      <c r="M316" s="6">
        <v>3</v>
      </c>
      <c r="N316" s="7" t="str">
        <f>IF(L316="","",VLOOKUP(L316*M316,[1]FORMULAS!$B$12:$D$22,3,FALSE))</f>
        <v>Alto</v>
      </c>
      <c r="O316" s="8">
        <f>IF(H316="","",+VLOOKUP(H316,[1]FORMULAS!$B$6:$C$9,2,FALSE))</f>
        <v>60</v>
      </c>
      <c r="P316" s="7" t="str">
        <f>IF(O316="","",VLOOKUP(O316,[1]FORMULAS!$A$28:$B$31,2,FALSE))</f>
        <v>Muy Grave (MG)</v>
      </c>
      <c r="Q316" s="9">
        <f t="shared" si="4"/>
        <v>1080</v>
      </c>
      <c r="R316" s="8" t="str">
        <f>IF(L316="","",VLOOKUP(L316*M316*O316,[1]FORMULAS!$H$25:$I$55,2,FALSE))</f>
        <v>I</v>
      </c>
      <c r="S316" s="10" t="str">
        <f>IF(L316="","",VLOOKUP(L316*M316*O316,[1]FORMULAS!$H$25:$J$55,3,FALSE))</f>
        <v>No Aceptable</v>
      </c>
      <c r="T316" s="11"/>
      <c r="U316" s="11"/>
      <c r="V316" s="4"/>
      <c r="W316" s="4"/>
      <c r="X316" s="4"/>
      <c r="Y316" s="11"/>
      <c r="Z316" s="17"/>
    </row>
    <row r="317" spans="1:26" ht="315.75" customHeight="1" x14ac:dyDescent="0.2">
      <c r="A317" s="3" t="s">
        <v>26</v>
      </c>
      <c r="B317" s="3" t="s">
        <v>162</v>
      </c>
      <c r="C317" s="3" t="s">
        <v>163</v>
      </c>
      <c r="D317" s="4" t="s">
        <v>136</v>
      </c>
      <c r="E317" s="4" t="s">
        <v>137</v>
      </c>
      <c r="F317" s="4" t="s">
        <v>67</v>
      </c>
      <c r="G317" s="3" t="s">
        <v>91</v>
      </c>
      <c r="H317" s="5" t="s">
        <v>32</v>
      </c>
      <c r="I317" s="4" t="s">
        <v>92</v>
      </c>
      <c r="J317" s="4" t="s">
        <v>93</v>
      </c>
      <c r="K317" s="4" t="s">
        <v>94</v>
      </c>
      <c r="L317" s="6">
        <v>2</v>
      </c>
      <c r="M317" s="6">
        <v>2</v>
      </c>
      <c r="N317" s="7" t="str">
        <f>IF(L317="","",VLOOKUP(L317*M317,[1]FORMULAS!$B$12:$D$22,3,FALSE))</f>
        <v>Bajo</v>
      </c>
      <c r="O317" s="8">
        <f>IF(H317="","",+VLOOKUP(H317,[1]FORMULAS!$B$6:$C$9,2,FALSE))</f>
        <v>25</v>
      </c>
      <c r="P317" s="7" t="str">
        <f>IF(O317="","",VLOOKUP(O317,[1]FORMULAS!$A$28:$B$31,2,FALSE))</f>
        <v>Grave (G)</v>
      </c>
      <c r="Q317" s="9">
        <f t="shared" si="4"/>
        <v>100</v>
      </c>
      <c r="R317" s="8" t="str">
        <f>IF(L317="","",VLOOKUP(L317*M317*O317,[1]FORMULAS!$H$25:$I$55,2,FALSE))</f>
        <v>III</v>
      </c>
      <c r="S317" s="10" t="str">
        <f>IF(L317="","",VLOOKUP(L317*M317*O317,[1]FORMULAS!$H$25:$J$55,3,FALSE))</f>
        <v>Aceptable</v>
      </c>
      <c r="T317" s="11"/>
      <c r="U317" s="11"/>
      <c r="V317" s="11"/>
      <c r="W317" s="11"/>
      <c r="X317" s="4"/>
      <c r="Y317" s="11"/>
      <c r="Z317" s="17"/>
    </row>
    <row r="318" spans="1:26" ht="315.75" customHeight="1" x14ac:dyDescent="0.2">
      <c r="A318" s="3" t="s">
        <v>26</v>
      </c>
      <c r="B318" s="3" t="s">
        <v>162</v>
      </c>
      <c r="C318" s="3" t="s">
        <v>163</v>
      </c>
      <c r="D318" s="4" t="s">
        <v>136</v>
      </c>
      <c r="E318" s="4" t="s">
        <v>137</v>
      </c>
      <c r="F318" s="4" t="s">
        <v>115</v>
      </c>
      <c r="G318" s="3" t="s">
        <v>116</v>
      </c>
      <c r="H318" s="5" t="s">
        <v>45</v>
      </c>
      <c r="I318" s="4" t="s">
        <v>117</v>
      </c>
      <c r="J318" s="4" t="s">
        <v>118</v>
      </c>
      <c r="K318" s="4" t="s">
        <v>119</v>
      </c>
      <c r="L318" s="6">
        <v>2</v>
      </c>
      <c r="M318" s="6">
        <v>2</v>
      </c>
      <c r="N318" s="7" t="str">
        <f>IF(L318="","",VLOOKUP(L318*M318,[1]FORMULAS!$B$12:$D$22,3,FALSE))</f>
        <v>Bajo</v>
      </c>
      <c r="O318" s="8">
        <f>IF(H318="","",+VLOOKUP(H318,[1]FORMULAS!$B$6:$C$9,2,FALSE))</f>
        <v>60</v>
      </c>
      <c r="P318" s="7" t="str">
        <f>IF(O318="","",VLOOKUP(O318,[1]FORMULAS!$A$28:$B$31,2,FALSE))</f>
        <v>Muy Grave (MG)</v>
      </c>
      <c r="Q318" s="9">
        <f t="shared" si="4"/>
        <v>240</v>
      </c>
      <c r="R318" s="8" t="str">
        <f>IF(L318="","",VLOOKUP(L318*M318*O318,[1]FORMULAS!$H$25:$I$55,2,FALSE))</f>
        <v>II</v>
      </c>
      <c r="S318" s="10" t="str">
        <f>IF(L318="","",VLOOKUP(L318*M318*O318,[1]FORMULAS!$H$25:$J$55,3,FALSE))</f>
        <v>No Aceptable o Aceptable con Control Especifico</v>
      </c>
      <c r="T318" s="11"/>
      <c r="U318" s="11"/>
      <c r="V318" s="4"/>
      <c r="W318" s="4"/>
      <c r="X318" s="4"/>
      <c r="Y318" s="11"/>
      <c r="Z318" s="17"/>
    </row>
    <row r="319" spans="1:26" ht="315.75" customHeight="1" x14ac:dyDescent="0.2">
      <c r="A319" s="3" t="s">
        <v>26</v>
      </c>
      <c r="B319" s="3" t="s">
        <v>162</v>
      </c>
      <c r="C319" s="3" t="s">
        <v>163</v>
      </c>
      <c r="D319" s="4" t="s">
        <v>136</v>
      </c>
      <c r="E319" s="4" t="s">
        <v>137</v>
      </c>
      <c r="F319" s="4" t="s">
        <v>115</v>
      </c>
      <c r="G319" s="3" t="s">
        <v>120</v>
      </c>
      <c r="H319" s="5" t="s">
        <v>45</v>
      </c>
      <c r="I319" s="4" t="s">
        <v>121</v>
      </c>
      <c r="J319" s="4" t="s">
        <v>122</v>
      </c>
      <c r="K319" s="4" t="s">
        <v>123</v>
      </c>
      <c r="L319" s="6">
        <v>2</v>
      </c>
      <c r="M319" s="6">
        <v>3</v>
      </c>
      <c r="N319" s="7" t="str">
        <f>IF(L319="","",VLOOKUP(L319*M319,[1]FORMULAS!$B$12:$D$22,3,FALSE))</f>
        <v>Medio</v>
      </c>
      <c r="O319" s="8">
        <f>IF(H319="","",+VLOOKUP(H319,[1]FORMULAS!$B$6:$C$9,2,FALSE))</f>
        <v>60</v>
      </c>
      <c r="P319" s="7" t="str">
        <f>IF(O319="","",VLOOKUP(O319,[1]FORMULAS!$A$28:$B$31,2,FALSE))</f>
        <v>Muy Grave (MG)</v>
      </c>
      <c r="Q319" s="9">
        <f t="shared" si="4"/>
        <v>360</v>
      </c>
      <c r="R319" s="8" t="str">
        <f>IF(L319="","",VLOOKUP(L319*M319*O319,[1]FORMULAS!$H$25:$I$55,2,FALSE))</f>
        <v>II</v>
      </c>
      <c r="S319" s="10" t="str">
        <f>IF(L319="","",VLOOKUP(L319*M319*O319,[1]FORMULAS!$H$25:$J$55,3,FALSE))</f>
        <v>No Aceptable o Aceptable con Control Especifico</v>
      </c>
      <c r="T319" s="11"/>
      <c r="U319" s="11"/>
      <c r="V319" s="11"/>
      <c r="W319" s="11"/>
      <c r="X319" s="11"/>
      <c r="Y319" s="11"/>
      <c r="Z319" s="17"/>
    </row>
    <row r="320" spans="1:26" ht="315.75" customHeight="1" x14ac:dyDescent="0.2">
      <c r="A320" s="3" t="s">
        <v>26</v>
      </c>
      <c r="B320" s="3" t="s">
        <v>162</v>
      </c>
      <c r="C320" s="3" t="s">
        <v>163</v>
      </c>
      <c r="D320" s="4" t="s">
        <v>136</v>
      </c>
      <c r="E320" s="4" t="s">
        <v>137</v>
      </c>
      <c r="F320" s="4" t="s">
        <v>95</v>
      </c>
      <c r="G320" s="3" t="s">
        <v>164</v>
      </c>
      <c r="H320" s="5" t="s">
        <v>97</v>
      </c>
      <c r="I320" s="4" t="s">
        <v>165</v>
      </c>
      <c r="J320" s="4" t="s">
        <v>166</v>
      </c>
      <c r="K320" s="4" t="s">
        <v>167</v>
      </c>
      <c r="L320" s="6">
        <v>6</v>
      </c>
      <c r="M320" s="6">
        <v>3</v>
      </c>
      <c r="N320" s="7" t="str">
        <f>IF(L320="","",VLOOKUP(L320*M320,[1]FORMULAS!$B$12:$D$22,3,FALSE))</f>
        <v>Alto</v>
      </c>
      <c r="O320" s="8">
        <f>IF(H320="","",+VLOOKUP(H320,[1]FORMULAS!$B$6:$C$9,2,FALSE))</f>
        <v>100</v>
      </c>
      <c r="P320" s="7" t="str">
        <f>IF(O320="","",VLOOKUP(O320,[1]FORMULAS!$A$28:$B$31,2,FALSE))</f>
        <v>Mortal o Catastrófico  (M)</v>
      </c>
      <c r="Q320" s="9">
        <f t="shared" si="4"/>
        <v>1800</v>
      </c>
      <c r="R320" s="8" t="str">
        <f>IF(L320="","",VLOOKUP(L320*M320*O320,[1]FORMULAS!$H$25:$I$55,2,FALSE))</f>
        <v>I</v>
      </c>
      <c r="S320" s="10" t="str">
        <f>IF(L320="","",VLOOKUP(L320*M320*O320,[1]FORMULAS!$H$25:$J$55,3,FALSE))</f>
        <v>No Aceptable</v>
      </c>
      <c r="T320" s="11"/>
      <c r="U320" s="11"/>
      <c r="V320" s="4"/>
      <c r="W320" s="4"/>
      <c r="X320" s="4"/>
      <c r="Y320" s="11"/>
      <c r="Z320" s="17"/>
    </row>
    <row r="321" spans="1:26" ht="315.75" customHeight="1" x14ac:dyDescent="0.2">
      <c r="A321" s="3" t="s">
        <v>26</v>
      </c>
      <c r="B321" s="3" t="s">
        <v>162</v>
      </c>
      <c r="C321" s="3" t="s">
        <v>163</v>
      </c>
      <c r="D321" s="4" t="s">
        <v>136</v>
      </c>
      <c r="E321" s="4" t="s">
        <v>137</v>
      </c>
      <c r="F321" s="4" t="s">
        <v>95</v>
      </c>
      <c r="G321" s="3" t="s">
        <v>168</v>
      </c>
      <c r="H321" s="5" t="s">
        <v>97</v>
      </c>
      <c r="I321" s="4"/>
      <c r="J321" s="4" t="s">
        <v>169</v>
      </c>
      <c r="K321" s="4" t="s">
        <v>170</v>
      </c>
      <c r="L321" s="6">
        <v>2</v>
      </c>
      <c r="M321" s="6">
        <v>3</v>
      </c>
      <c r="N321" s="7" t="str">
        <f>IF(L321="","",VLOOKUP(L321*M321,[1]FORMULAS!$B$12:$D$22,3,FALSE))</f>
        <v>Medio</v>
      </c>
      <c r="O321" s="8">
        <f>IF(H321="","",+VLOOKUP(H321,[1]FORMULAS!$B$6:$C$9,2,FALSE))</f>
        <v>100</v>
      </c>
      <c r="P321" s="7" t="str">
        <f>IF(O321="","",VLOOKUP(O321,[1]FORMULAS!$A$28:$B$31,2,FALSE))</f>
        <v>Mortal o Catastrófico  (M)</v>
      </c>
      <c r="Q321" s="9">
        <f t="shared" si="4"/>
        <v>600</v>
      </c>
      <c r="R321" s="8" t="str">
        <f>IF(L321="","",VLOOKUP(L321*M321*O321,[1]FORMULAS!$H$25:$I$55,2,FALSE))</f>
        <v>I</v>
      </c>
      <c r="S321" s="10" t="str">
        <f>IF(L321="","",VLOOKUP(L321*M321*O321,[1]FORMULAS!$H$25:$J$55,3,FALSE))</f>
        <v>No Aceptable</v>
      </c>
      <c r="T321" s="11"/>
      <c r="U321" s="11"/>
      <c r="V321" s="11"/>
      <c r="W321" s="11"/>
      <c r="X321" s="11"/>
      <c r="Y321" s="11"/>
      <c r="Z321" s="17"/>
    </row>
    <row r="322" spans="1:26" ht="315.75" customHeight="1" x14ac:dyDescent="0.2">
      <c r="A322" s="3" t="s">
        <v>26</v>
      </c>
      <c r="B322" s="3" t="s">
        <v>171</v>
      </c>
      <c r="C322" s="3" t="s">
        <v>172</v>
      </c>
      <c r="D322" s="4" t="s">
        <v>136</v>
      </c>
      <c r="E322" s="4" t="s">
        <v>137</v>
      </c>
      <c r="F322" s="4" t="s">
        <v>30</v>
      </c>
      <c r="G322" s="3" t="s">
        <v>31</v>
      </c>
      <c r="H322" s="5" t="s">
        <v>32</v>
      </c>
      <c r="I322" s="4" t="s">
        <v>33</v>
      </c>
      <c r="J322" s="4" t="s">
        <v>34</v>
      </c>
      <c r="K322" s="4" t="s">
        <v>35</v>
      </c>
      <c r="L322" s="6">
        <v>6</v>
      </c>
      <c r="M322" s="6">
        <v>3</v>
      </c>
      <c r="N322" s="7" t="str">
        <f>IF(L322="","",VLOOKUP(L322*M322,[1]FORMULAS!$B$12:$D$22,3,FALSE))</f>
        <v>Alto</v>
      </c>
      <c r="O322" s="8">
        <f>IF(H322="","",+VLOOKUP(H322,[1]FORMULAS!$B$6:$C$9,2,FALSE))</f>
        <v>25</v>
      </c>
      <c r="P322" s="7" t="str">
        <f>IF(O322="","",VLOOKUP(O322,[1]FORMULAS!$A$28:$B$31,2,FALSE))</f>
        <v>Grave (G)</v>
      </c>
      <c r="Q322" s="9">
        <f t="shared" si="4"/>
        <v>450</v>
      </c>
      <c r="R322" s="8" t="str">
        <f>IF(L322="","",VLOOKUP(L322*M322*O322,[1]FORMULAS!$H$25:$I$55,2,FALSE))</f>
        <v>II</v>
      </c>
      <c r="S322" s="10" t="str">
        <f>IF(L322="","",VLOOKUP(L322*M322*O322,[1]FORMULAS!$H$25:$J$55,3,FALSE))</f>
        <v>No Aceptable o Aceptable con Control Especifico</v>
      </c>
      <c r="T322" s="11"/>
      <c r="U322" s="11"/>
      <c r="V322" s="4"/>
      <c r="W322" s="4"/>
      <c r="X322" s="3"/>
      <c r="Y322" s="11"/>
      <c r="Z322" s="17"/>
    </row>
    <row r="323" spans="1:26" ht="315.75" customHeight="1" x14ac:dyDescent="0.2">
      <c r="A323" s="3" t="s">
        <v>26</v>
      </c>
      <c r="B323" s="3" t="s">
        <v>171</v>
      </c>
      <c r="C323" s="3" t="s">
        <v>172</v>
      </c>
      <c r="D323" s="4" t="s">
        <v>136</v>
      </c>
      <c r="E323" s="4" t="s">
        <v>137</v>
      </c>
      <c r="F323" s="4" t="s">
        <v>30</v>
      </c>
      <c r="G323" s="3" t="s">
        <v>36</v>
      </c>
      <c r="H323" s="5" t="s">
        <v>37</v>
      </c>
      <c r="I323" s="4" t="s">
        <v>38</v>
      </c>
      <c r="J323" s="4" t="s">
        <v>39</v>
      </c>
      <c r="K323" s="4" t="s">
        <v>40</v>
      </c>
      <c r="L323" s="6">
        <v>6</v>
      </c>
      <c r="M323" s="6">
        <v>3</v>
      </c>
      <c r="N323" s="7" t="str">
        <f>IF(L323="","",VLOOKUP(L323*M323,[1]FORMULAS!$B$12:$D$22,3,FALSE))</f>
        <v>Alto</v>
      </c>
      <c r="O323" s="8">
        <f>IF(H323="","",+VLOOKUP(H323,[1]FORMULAS!$B$6:$C$9,2,FALSE))</f>
        <v>10</v>
      </c>
      <c r="P323" s="7" t="str">
        <f>IF(O323="","",VLOOKUP(O323,[1]FORMULAS!$A$28:$B$31,2,FALSE))</f>
        <v>Leve (L)</v>
      </c>
      <c r="Q323" s="9">
        <f t="shared" si="4"/>
        <v>180</v>
      </c>
      <c r="R323" s="8" t="str">
        <f>IF(L323="","",VLOOKUP(L323*M323*O323,[1]FORMULAS!$H$25:$I$55,2,FALSE))</f>
        <v>II</v>
      </c>
      <c r="S323" s="10" t="str">
        <f>IF(L323="","",VLOOKUP(L323*M323*O323,[1]FORMULAS!$H$25:$J$55,3,FALSE))</f>
        <v>No Aceptable o Aceptable con Control Especifico</v>
      </c>
      <c r="T323" s="11"/>
      <c r="U323" s="11"/>
      <c r="V323" s="11"/>
      <c r="W323" s="11"/>
      <c r="X323" s="11"/>
      <c r="Y323" s="11"/>
      <c r="Z323" s="17"/>
    </row>
    <row r="324" spans="1:26" ht="315.75" customHeight="1" x14ac:dyDescent="0.2">
      <c r="A324" s="3" t="s">
        <v>26</v>
      </c>
      <c r="B324" s="3" t="s">
        <v>171</v>
      </c>
      <c r="C324" s="3" t="s">
        <v>172</v>
      </c>
      <c r="D324" s="4" t="s">
        <v>136</v>
      </c>
      <c r="E324" s="4" t="s">
        <v>137</v>
      </c>
      <c r="F324" s="4" t="s">
        <v>30</v>
      </c>
      <c r="G324" s="3" t="s">
        <v>41</v>
      </c>
      <c r="H324" s="5" t="s">
        <v>37</v>
      </c>
      <c r="I324" s="4"/>
      <c r="J324" s="4" t="s">
        <v>42</v>
      </c>
      <c r="K324" s="4" t="s">
        <v>43</v>
      </c>
      <c r="L324" s="6">
        <v>2</v>
      </c>
      <c r="M324" s="6">
        <v>3</v>
      </c>
      <c r="N324" s="7" t="str">
        <f>IF(L324="","",VLOOKUP(L324*M324,[1]FORMULAS!$B$12:$D$22,3,FALSE))</f>
        <v>Medio</v>
      </c>
      <c r="O324" s="8">
        <f>IF(H324="","",+VLOOKUP(H324,[1]FORMULAS!$B$6:$C$9,2,FALSE))</f>
        <v>10</v>
      </c>
      <c r="P324" s="7" t="str">
        <f>IF(O324="","",VLOOKUP(O324,[1]FORMULAS!$A$28:$B$31,2,FALSE))</f>
        <v>Leve (L)</v>
      </c>
      <c r="Q324" s="9">
        <f t="shared" si="4"/>
        <v>60</v>
      </c>
      <c r="R324" s="8" t="str">
        <f>IF(L324="","",VLOOKUP(L324*M324*O324,[1]FORMULAS!$H$25:$I$55,2,FALSE))</f>
        <v>III</v>
      </c>
      <c r="S324" s="10" t="str">
        <f>IF(L324="","",VLOOKUP(L324*M324*O324,[1]FORMULAS!$H$25:$J$55,3,FALSE))</f>
        <v>Aceptable</v>
      </c>
      <c r="T324" s="11"/>
      <c r="U324" s="11"/>
      <c r="V324" s="11"/>
      <c r="W324" s="11"/>
      <c r="X324" s="11"/>
      <c r="Y324" s="11"/>
      <c r="Z324" s="17"/>
    </row>
    <row r="325" spans="1:26" ht="315.75" customHeight="1" x14ac:dyDescent="0.2">
      <c r="A325" s="3" t="s">
        <v>26</v>
      </c>
      <c r="B325" s="3" t="s">
        <v>171</v>
      </c>
      <c r="C325" s="3" t="s">
        <v>172</v>
      </c>
      <c r="D325" s="4" t="s">
        <v>136</v>
      </c>
      <c r="E325" s="4" t="s">
        <v>137</v>
      </c>
      <c r="F325" s="4" t="s">
        <v>30</v>
      </c>
      <c r="G325" s="3" t="s">
        <v>44</v>
      </c>
      <c r="H325" s="5" t="s">
        <v>45</v>
      </c>
      <c r="I325" s="4" t="s">
        <v>46</v>
      </c>
      <c r="J325" s="4" t="s">
        <v>47</v>
      </c>
      <c r="K325" s="4" t="s">
        <v>48</v>
      </c>
      <c r="L325" s="6">
        <v>2</v>
      </c>
      <c r="M325" s="6">
        <v>3</v>
      </c>
      <c r="N325" s="7" t="str">
        <f>IF(L325="","",VLOOKUP(L325*M325,[1]FORMULAS!$B$12:$D$22,3,FALSE))</f>
        <v>Medio</v>
      </c>
      <c r="O325" s="8">
        <f>IF(H325="","",+VLOOKUP(H325,[1]FORMULAS!$B$6:$C$9,2,FALSE))</f>
        <v>60</v>
      </c>
      <c r="P325" s="7" t="str">
        <f>IF(O325="","",VLOOKUP(O325,[1]FORMULAS!$A$28:$B$31,2,FALSE))</f>
        <v>Muy Grave (MG)</v>
      </c>
      <c r="Q325" s="9">
        <f t="shared" si="4"/>
        <v>360</v>
      </c>
      <c r="R325" s="8" t="str">
        <f>IF(L325="","",VLOOKUP(L325*M325*O325,[1]FORMULAS!$H$25:$I$55,2,FALSE))</f>
        <v>II</v>
      </c>
      <c r="S325" s="10" t="str">
        <f>IF(L325="","",VLOOKUP(L325*M325*O325,[1]FORMULAS!$H$25:$J$55,3,FALSE))</f>
        <v>No Aceptable o Aceptable con Control Especifico</v>
      </c>
      <c r="T325" s="11"/>
      <c r="U325" s="11"/>
      <c r="V325" s="4"/>
      <c r="W325" s="4"/>
      <c r="X325" s="4"/>
      <c r="Y325" s="11"/>
      <c r="Z325" s="17"/>
    </row>
    <row r="326" spans="1:26" ht="315.75" customHeight="1" x14ac:dyDescent="0.2">
      <c r="A326" s="3" t="s">
        <v>26</v>
      </c>
      <c r="B326" s="3" t="s">
        <v>171</v>
      </c>
      <c r="C326" s="3" t="s">
        <v>172</v>
      </c>
      <c r="D326" s="4" t="s">
        <v>136</v>
      </c>
      <c r="E326" s="4" t="s">
        <v>137</v>
      </c>
      <c r="F326" s="4" t="s">
        <v>49</v>
      </c>
      <c r="G326" s="3" t="s">
        <v>50</v>
      </c>
      <c r="H326" s="5" t="s">
        <v>32</v>
      </c>
      <c r="I326" s="4" t="s">
        <v>51</v>
      </c>
      <c r="J326" s="4" t="s">
        <v>52</v>
      </c>
      <c r="K326" s="4" t="s">
        <v>53</v>
      </c>
      <c r="L326" s="6">
        <v>2</v>
      </c>
      <c r="M326" s="6">
        <v>3</v>
      </c>
      <c r="N326" s="7" t="str">
        <f>IF(L326="","",VLOOKUP(L326*M326,[1]FORMULAS!$B$12:$D$22,3,FALSE))</f>
        <v>Medio</v>
      </c>
      <c r="O326" s="8">
        <f>IF(H326="","",+VLOOKUP(H326,[1]FORMULAS!$B$6:$C$9,2,FALSE))</f>
        <v>25</v>
      </c>
      <c r="P326" s="7" t="str">
        <f>IF(O326="","",VLOOKUP(O326,[1]FORMULAS!$A$28:$B$31,2,FALSE))</f>
        <v>Grave (G)</v>
      </c>
      <c r="Q326" s="9">
        <f t="shared" si="4"/>
        <v>150</v>
      </c>
      <c r="R326" s="8" t="str">
        <f>IF(L326="","",VLOOKUP(L326*M326*O326,[1]FORMULAS!$H$25:$I$55,2,FALSE))</f>
        <v>II</v>
      </c>
      <c r="S326" s="10" t="str">
        <f>IF(L326="","",VLOOKUP(L326*M326*O326,[1]FORMULAS!$H$25:$J$55,3,FALSE))</f>
        <v>No Aceptable o Aceptable con Control Especifico</v>
      </c>
      <c r="T326" s="11"/>
      <c r="U326" s="11"/>
      <c r="V326" s="11"/>
      <c r="W326" s="11"/>
      <c r="X326" s="11"/>
      <c r="Y326" s="11"/>
      <c r="Z326" s="17"/>
    </row>
    <row r="327" spans="1:26" ht="315.75" customHeight="1" x14ac:dyDescent="0.2">
      <c r="A327" s="3" t="s">
        <v>26</v>
      </c>
      <c r="B327" s="3" t="s">
        <v>171</v>
      </c>
      <c r="C327" s="3" t="s">
        <v>172</v>
      </c>
      <c r="D327" s="4" t="s">
        <v>136</v>
      </c>
      <c r="E327" s="4" t="s">
        <v>137</v>
      </c>
      <c r="F327" s="4" t="s">
        <v>49</v>
      </c>
      <c r="G327" s="3" t="s">
        <v>54</v>
      </c>
      <c r="H327" s="5" t="s">
        <v>45</v>
      </c>
      <c r="I327" s="4" t="s">
        <v>55</v>
      </c>
      <c r="J327" s="4" t="s">
        <v>56</v>
      </c>
      <c r="K327" s="4" t="s">
        <v>57</v>
      </c>
      <c r="L327" s="6">
        <v>2</v>
      </c>
      <c r="M327" s="6">
        <v>3</v>
      </c>
      <c r="N327" s="7" t="str">
        <f>IF(L327="","",VLOOKUP(L327*M327,[1]FORMULAS!$B$12:$D$22,3,FALSE))</f>
        <v>Medio</v>
      </c>
      <c r="O327" s="8">
        <f>IF(H327="","",+VLOOKUP(H327,[1]FORMULAS!$B$6:$C$9,2,FALSE))</f>
        <v>60</v>
      </c>
      <c r="P327" s="7" t="str">
        <f>IF(O327="","",VLOOKUP(O327,[1]FORMULAS!$A$28:$B$31,2,FALSE))</f>
        <v>Muy Grave (MG)</v>
      </c>
      <c r="Q327" s="9">
        <f t="shared" si="4"/>
        <v>360</v>
      </c>
      <c r="R327" s="8" t="str">
        <f>IF(L327="","",VLOOKUP(L327*M327*O327,[1]FORMULAS!$H$25:$I$55,2,FALSE))</f>
        <v>II</v>
      </c>
      <c r="S327" s="10" t="str">
        <f>IF(L327="","",VLOOKUP(L327*M327*O327,[1]FORMULAS!$H$25:$J$55,3,FALSE))</f>
        <v>No Aceptable o Aceptable con Control Especifico</v>
      </c>
      <c r="T327" s="11"/>
      <c r="U327" s="11"/>
      <c r="V327" s="11"/>
      <c r="W327" s="11"/>
      <c r="X327" s="4"/>
      <c r="Y327" s="11"/>
      <c r="Z327" s="17"/>
    </row>
    <row r="328" spans="1:26" ht="315.75" customHeight="1" x14ac:dyDescent="0.2">
      <c r="A328" s="3" t="s">
        <v>26</v>
      </c>
      <c r="B328" s="3" t="s">
        <v>171</v>
      </c>
      <c r="C328" s="3" t="s">
        <v>172</v>
      </c>
      <c r="D328" s="4" t="s">
        <v>136</v>
      </c>
      <c r="E328" s="4" t="s">
        <v>137</v>
      </c>
      <c r="F328" s="4" t="s">
        <v>58</v>
      </c>
      <c r="G328" s="3" t="s">
        <v>59</v>
      </c>
      <c r="H328" s="5" t="s">
        <v>32</v>
      </c>
      <c r="I328" s="4" t="s">
        <v>60</v>
      </c>
      <c r="J328" s="4" t="s">
        <v>61</v>
      </c>
      <c r="K328" s="4" t="s">
        <v>62</v>
      </c>
      <c r="L328" s="6">
        <v>2</v>
      </c>
      <c r="M328" s="6">
        <v>2</v>
      </c>
      <c r="N328" s="7" t="str">
        <f>IF(L328="","",VLOOKUP(L328*M328,[1]FORMULAS!$B$12:$D$22,3,FALSE))</f>
        <v>Bajo</v>
      </c>
      <c r="O328" s="8">
        <f>IF(H328="","",+VLOOKUP(H328,[1]FORMULAS!$B$6:$C$9,2,FALSE))</f>
        <v>25</v>
      </c>
      <c r="P328" s="7" t="str">
        <f>IF(O328="","",VLOOKUP(O328,[1]FORMULAS!$A$28:$B$31,2,FALSE))</f>
        <v>Grave (G)</v>
      </c>
      <c r="Q328" s="9">
        <f t="shared" ref="Q328:Q364" si="5">IF(L328="",0,L328*M328*O328)</f>
        <v>100</v>
      </c>
      <c r="R328" s="8" t="str">
        <f>IF(L328="","",VLOOKUP(L328*M328*O328,[1]FORMULAS!$H$25:$I$55,2,FALSE))</f>
        <v>III</v>
      </c>
      <c r="S328" s="10" t="str">
        <f>IF(L328="","",VLOOKUP(L328*M328*O328,[1]FORMULAS!$H$25:$J$55,3,FALSE))</f>
        <v>Aceptable</v>
      </c>
      <c r="T328" s="11"/>
      <c r="U328" s="11"/>
      <c r="V328" s="4"/>
      <c r="W328" s="4"/>
      <c r="X328" s="4"/>
      <c r="Y328" s="11"/>
      <c r="Z328" s="17"/>
    </row>
    <row r="329" spans="1:26" ht="315.75" customHeight="1" x14ac:dyDescent="0.2">
      <c r="A329" s="3" t="s">
        <v>26</v>
      </c>
      <c r="B329" s="3" t="s">
        <v>171</v>
      </c>
      <c r="C329" s="3" t="s">
        <v>172</v>
      </c>
      <c r="D329" s="4" t="s">
        <v>136</v>
      </c>
      <c r="E329" s="4" t="s">
        <v>137</v>
      </c>
      <c r="F329" s="4" t="s">
        <v>58</v>
      </c>
      <c r="G329" s="3" t="s">
        <v>63</v>
      </c>
      <c r="H329" s="5" t="s">
        <v>32</v>
      </c>
      <c r="I329" s="4" t="s">
        <v>64</v>
      </c>
      <c r="J329" s="4" t="s">
        <v>65</v>
      </c>
      <c r="K329" s="4" t="s">
        <v>66</v>
      </c>
      <c r="L329" s="6">
        <v>2</v>
      </c>
      <c r="M329" s="6">
        <v>2</v>
      </c>
      <c r="N329" s="7" t="str">
        <f>IF(L329="","",VLOOKUP(L329*M329,[1]FORMULAS!$B$12:$D$22,3,FALSE))</f>
        <v>Bajo</v>
      </c>
      <c r="O329" s="8">
        <f>IF(H329="","",+VLOOKUP(H329,[1]FORMULAS!$B$6:$C$9,2,FALSE))</f>
        <v>25</v>
      </c>
      <c r="P329" s="7" t="str">
        <f>IF(O329="","",VLOOKUP(O329,[1]FORMULAS!$A$28:$B$31,2,FALSE))</f>
        <v>Grave (G)</v>
      </c>
      <c r="Q329" s="9">
        <f t="shared" si="5"/>
        <v>100</v>
      </c>
      <c r="R329" s="8" t="str">
        <f>IF(L329="","",VLOOKUP(L329*M329*O329,[1]FORMULAS!$H$25:$I$55,2,FALSE))</f>
        <v>III</v>
      </c>
      <c r="S329" s="10" t="str">
        <f>IF(L329="","",VLOOKUP(L329*M329*O329,[1]FORMULAS!$H$25:$J$55,3,FALSE))</f>
        <v>Aceptable</v>
      </c>
      <c r="T329" s="11"/>
      <c r="U329" s="11"/>
      <c r="V329" s="11"/>
      <c r="W329" s="11"/>
      <c r="X329" s="11"/>
      <c r="Y329" s="11"/>
      <c r="Z329" s="17"/>
    </row>
    <row r="330" spans="1:26" ht="315.75" customHeight="1" x14ac:dyDescent="0.2">
      <c r="A330" s="3" t="s">
        <v>26</v>
      </c>
      <c r="B330" s="3" t="s">
        <v>171</v>
      </c>
      <c r="C330" s="3" t="s">
        <v>172</v>
      </c>
      <c r="D330" s="4" t="s">
        <v>136</v>
      </c>
      <c r="E330" s="4" t="s">
        <v>137</v>
      </c>
      <c r="F330" s="4" t="s">
        <v>67</v>
      </c>
      <c r="G330" s="3" t="s">
        <v>75</v>
      </c>
      <c r="H330" s="5" t="s">
        <v>45</v>
      </c>
      <c r="I330" s="4" t="s">
        <v>76</v>
      </c>
      <c r="J330" s="4" t="s">
        <v>77</v>
      </c>
      <c r="K330" s="4" t="s">
        <v>78</v>
      </c>
      <c r="L330" s="6">
        <v>6</v>
      </c>
      <c r="M330" s="6">
        <v>3</v>
      </c>
      <c r="N330" s="7" t="str">
        <f>IF(L330="","",VLOOKUP(L330*M330,[1]FORMULAS!$B$12:$D$22,3,FALSE))</f>
        <v>Alto</v>
      </c>
      <c r="O330" s="8">
        <f>IF(H330="","",+VLOOKUP(H330,[1]FORMULAS!$B$6:$C$9,2,FALSE))</f>
        <v>60</v>
      </c>
      <c r="P330" s="7" t="str">
        <f>IF(O330="","",VLOOKUP(O330,[1]FORMULAS!$A$28:$B$31,2,FALSE))</f>
        <v>Muy Grave (MG)</v>
      </c>
      <c r="Q330" s="9">
        <f t="shared" si="5"/>
        <v>1080</v>
      </c>
      <c r="R330" s="8" t="str">
        <f>IF(L330="","",VLOOKUP(L330*M330*O330,[1]FORMULAS!$H$25:$I$55,2,FALSE))</f>
        <v>I</v>
      </c>
      <c r="S330" s="10" t="str">
        <f>IF(L330="","",VLOOKUP(L330*M330*O330,[1]FORMULAS!$H$25:$J$55,3,FALSE))</f>
        <v>No Aceptable</v>
      </c>
      <c r="T330" s="11"/>
      <c r="U330" s="11"/>
      <c r="V330" s="11"/>
      <c r="W330" s="11"/>
      <c r="X330" s="11"/>
      <c r="Y330" s="11"/>
      <c r="Z330" s="17"/>
    </row>
    <row r="331" spans="1:26" ht="315.75" customHeight="1" x14ac:dyDescent="0.2">
      <c r="A331" s="3" t="s">
        <v>26</v>
      </c>
      <c r="B331" s="3" t="s">
        <v>171</v>
      </c>
      <c r="C331" s="3" t="s">
        <v>172</v>
      </c>
      <c r="D331" s="4" t="s">
        <v>136</v>
      </c>
      <c r="E331" s="4" t="s">
        <v>137</v>
      </c>
      <c r="F331" s="4" t="s">
        <v>67</v>
      </c>
      <c r="G331" s="3" t="s">
        <v>111</v>
      </c>
      <c r="H331" s="5" t="s">
        <v>45</v>
      </c>
      <c r="I331" s="4" t="s">
        <v>112</v>
      </c>
      <c r="J331" s="4" t="s">
        <v>113</v>
      </c>
      <c r="K331" s="4" t="s">
        <v>114</v>
      </c>
      <c r="L331" s="6">
        <v>2</v>
      </c>
      <c r="M331" s="6">
        <v>2</v>
      </c>
      <c r="N331" s="7" t="str">
        <f>IF(L331="","",VLOOKUP(L331*M331,[1]FORMULAS!$B$12:$D$22,3,FALSE))</f>
        <v>Bajo</v>
      </c>
      <c r="O331" s="8">
        <f>IF(H331="","",+VLOOKUP(H331,[1]FORMULAS!$B$6:$C$9,2,FALSE))</f>
        <v>60</v>
      </c>
      <c r="P331" s="7" t="str">
        <f>IF(O331="","",VLOOKUP(O331,[1]FORMULAS!$A$28:$B$31,2,FALSE))</f>
        <v>Muy Grave (MG)</v>
      </c>
      <c r="Q331" s="9">
        <f t="shared" si="5"/>
        <v>240</v>
      </c>
      <c r="R331" s="8" t="str">
        <f>IF(L331="","",VLOOKUP(L331*M331*O331,[1]FORMULAS!$H$25:$I$55,2,FALSE))</f>
        <v>II</v>
      </c>
      <c r="S331" s="10" t="str">
        <f>IF(L331="","",VLOOKUP(L331*M331*O331,[1]FORMULAS!$H$25:$J$55,3,FALSE))</f>
        <v>No Aceptable o Aceptable con Control Especifico</v>
      </c>
      <c r="T331" s="11"/>
      <c r="U331" s="11"/>
      <c r="V331" s="4"/>
      <c r="W331" s="4"/>
      <c r="X331" s="4"/>
      <c r="Y331" s="11"/>
      <c r="Z331" s="17"/>
    </row>
    <row r="332" spans="1:26" ht="315.75" customHeight="1" x14ac:dyDescent="0.2">
      <c r="A332" s="3" t="s">
        <v>26</v>
      </c>
      <c r="B332" s="3" t="s">
        <v>171</v>
      </c>
      <c r="C332" s="3" t="s">
        <v>172</v>
      </c>
      <c r="D332" s="4" t="s">
        <v>136</v>
      </c>
      <c r="E332" s="4" t="s">
        <v>137</v>
      </c>
      <c r="F332" s="4" t="s">
        <v>67</v>
      </c>
      <c r="G332" s="3" t="s">
        <v>87</v>
      </c>
      <c r="H332" s="5" t="s">
        <v>32</v>
      </c>
      <c r="I332" s="4" t="s">
        <v>88</v>
      </c>
      <c r="J332" s="4" t="s">
        <v>89</v>
      </c>
      <c r="K332" s="4" t="s">
        <v>90</v>
      </c>
      <c r="L332" s="6">
        <v>6</v>
      </c>
      <c r="M332" s="6">
        <v>2</v>
      </c>
      <c r="N332" s="7" t="str">
        <f>IF(L332="","",VLOOKUP(L332*M332,[1]FORMULAS!$B$12:$D$22,3,FALSE))</f>
        <v>Alto</v>
      </c>
      <c r="O332" s="8">
        <f>IF(H332="","",+VLOOKUP(H332,[1]FORMULAS!$B$6:$C$9,2,FALSE))</f>
        <v>25</v>
      </c>
      <c r="P332" s="7" t="str">
        <f>IF(O332="","",VLOOKUP(O332,[1]FORMULAS!$A$28:$B$31,2,FALSE))</f>
        <v>Grave (G)</v>
      </c>
      <c r="Q332" s="9">
        <f t="shared" si="5"/>
        <v>300</v>
      </c>
      <c r="R332" s="8" t="str">
        <f>IF(L332="","",VLOOKUP(L332*M332*O332,[1]FORMULAS!$H$25:$I$55,2,FALSE))</f>
        <v>II</v>
      </c>
      <c r="S332" s="10" t="str">
        <f>IF(L332="","",VLOOKUP(L332*M332*O332,[1]FORMULAS!$H$25:$J$55,3,FALSE))</f>
        <v>No Aceptable o Aceptable con Control Especifico</v>
      </c>
      <c r="T332" s="11"/>
      <c r="U332" s="11"/>
      <c r="V332" s="11"/>
      <c r="W332" s="11"/>
      <c r="X332" s="11"/>
      <c r="Y332" s="11"/>
      <c r="Z332" s="17"/>
    </row>
    <row r="333" spans="1:26" ht="315.75" customHeight="1" x14ac:dyDescent="0.2">
      <c r="A333" s="3" t="s">
        <v>26</v>
      </c>
      <c r="B333" s="3" t="s">
        <v>171</v>
      </c>
      <c r="C333" s="3" t="s">
        <v>172</v>
      </c>
      <c r="D333" s="4" t="s">
        <v>136</v>
      </c>
      <c r="E333" s="4" t="s">
        <v>137</v>
      </c>
      <c r="F333" s="4" t="s">
        <v>67</v>
      </c>
      <c r="G333" s="3" t="s">
        <v>91</v>
      </c>
      <c r="H333" s="5" t="s">
        <v>32</v>
      </c>
      <c r="I333" s="4" t="s">
        <v>92</v>
      </c>
      <c r="J333" s="4" t="s">
        <v>93</v>
      </c>
      <c r="K333" s="4" t="s">
        <v>94</v>
      </c>
      <c r="L333" s="6">
        <v>2</v>
      </c>
      <c r="M333" s="6">
        <v>3</v>
      </c>
      <c r="N333" s="7" t="str">
        <f>IF(L333="","",VLOOKUP(L333*M333,[1]FORMULAS!$B$12:$D$22,3,FALSE))</f>
        <v>Medio</v>
      </c>
      <c r="O333" s="8">
        <f>IF(H333="","",+VLOOKUP(H333,[1]FORMULAS!$B$6:$C$9,2,FALSE))</f>
        <v>25</v>
      </c>
      <c r="P333" s="7" t="str">
        <f>IF(O333="","",VLOOKUP(O333,[1]FORMULAS!$A$28:$B$31,2,FALSE))</f>
        <v>Grave (G)</v>
      </c>
      <c r="Q333" s="9">
        <f t="shared" si="5"/>
        <v>150</v>
      </c>
      <c r="R333" s="8" t="str">
        <f>IF(L333="","",VLOOKUP(L333*M333*O333,[1]FORMULAS!$H$25:$I$55,2,FALSE))</f>
        <v>II</v>
      </c>
      <c r="S333" s="10" t="str">
        <f>IF(L333="","",VLOOKUP(L333*M333*O333,[1]FORMULAS!$H$25:$J$55,3,FALSE))</f>
        <v>No Aceptable o Aceptable con Control Especifico</v>
      </c>
      <c r="T333" s="11"/>
      <c r="U333" s="11"/>
      <c r="V333" s="4"/>
      <c r="W333" s="4"/>
      <c r="X333" s="4"/>
      <c r="Y333" s="11"/>
      <c r="Z333" s="17"/>
    </row>
    <row r="334" spans="1:26" ht="315.75" customHeight="1" x14ac:dyDescent="0.2">
      <c r="A334" s="3" t="s">
        <v>26</v>
      </c>
      <c r="B334" s="3" t="s">
        <v>171</v>
      </c>
      <c r="C334" s="3" t="s">
        <v>172</v>
      </c>
      <c r="D334" s="4" t="s">
        <v>136</v>
      </c>
      <c r="E334" s="4" t="s">
        <v>137</v>
      </c>
      <c r="F334" s="4" t="s">
        <v>67</v>
      </c>
      <c r="G334" s="3" t="s">
        <v>79</v>
      </c>
      <c r="H334" s="5" t="s">
        <v>32</v>
      </c>
      <c r="I334" s="4" t="s">
        <v>80</v>
      </c>
      <c r="J334" s="4" t="s">
        <v>81</v>
      </c>
      <c r="K334" s="4" t="s">
        <v>82</v>
      </c>
      <c r="L334" s="6">
        <v>6</v>
      </c>
      <c r="M334" s="6">
        <v>3</v>
      </c>
      <c r="N334" s="7" t="str">
        <f>IF(L334="","",VLOOKUP(L334*M334,[1]FORMULAS!$B$12:$D$22,3,FALSE))</f>
        <v>Alto</v>
      </c>
      <c r="O334" s="8">
        <f>IF(H334="","",+VLOOKUP(H334,[1]FORMULAS!$B$6:$C$9,2,FALSE))</f>
        <v>25</v>
      </c>
      <c r="P334" s="7" t="str">
        <f>IF(O334="","",VLOOKUP(O334,[1]FORMULAS!$A$28:$B$31,2,FALSE))</f>
        <v>Grave (G)</v>
      </c>
      <c r="Q334" s="9">
        <f t="shared" si="5"/>
        <v>450</v>
      </c>
      <c r="R334" s="8" t="str">
        <f>IF(L334="","",VLOOKUP(L334*M334*O334,[1]FORMULAS!$H$25:$I$55,2,FALSE))</f>
        <v>II</v>
      </c>
      <c r="S334" s="10" t="str">
        <f>IF(L334="","",VLOOKUP(L334*M334*O334,[1]FORMULAS!$H$25:$J$55,3,FALSE))</f>
        <v>No Aceptable o Aceptable con Control Especifico</v>
      </c>
      <c r="T334" s="11"/>
      <c r="U334" s="11"/>
      <c r="V334" s="4"/>
      <c r="W334" s="4"/>
      <c r="X334" s="3"/>
      <c r="Y334" s="11"/>
      <c r="Z334" s="17"/>
    </row>
    <row r="335" spans="1:26" ht="315.75" customHeight="1" x14ac:dyDescent="0.2">
      <c r="A335" s="3" t="s">
        <v>26</v>
      </c>
      <c r="B335" s="3" t="s">
        <v>171</v>
      </c>
      <c r="C335" s="3" t="s">
        <v>172</v>
      </c>
      <c r="D335" s="4" t="s">
        <v>136</v>
      </c>
      <c r="E335" s="4" t="s">
        <v>137</v>
      </c>
      <c r="F335" s="4" t="s">
        <v>115</v>
      </c>
      <c r="G335" s="3" t="s">
        <v>116</v>
      </c>
      <c r="H335" s="5" t="s">
        <v>45</v>
      </c>
      <c r="I335" s="4" t="s">
        <v>117</v>
      </c>
      <c r="J335" s="4" t="s">
        <v>118</v>
      </c>
      <c r="K335" s="4" t="s">
        <v>119</v>
      </c>
      <c r="L335" s="6">
        <v>2</v>
      </c>
      <c r="M335" s="6">
        <v>3</v>
      </c>
      <c r="N335" s="7" t="str">
        <f>IF(L335="","",VLOOKUP(L335*M335,[1]FORMULAS!$B$12:$D$22,3,FALSE))</f>
        <v>Medio</v>
      </c>
      <c r="O335" s="8">
        <f>IF(H335="","",+VLOOKUP(H335,[1]FORMULAS!$B$6:$C$9,2,FALSE))</f>
        <v>60</v>
      </c>
      <c r="P335" s="7" t="str">
        <f>IF(O335="","",VLOOKUP(O335,[1]FORMULAS!$A$28:$B$31,2,FALSE))</f>
        <v>Muy Grave (MG)</v>
      </c>
      <c r="Q335" s="9">
        <f t="shared" si="5"/>
        <v>360</v>
      </c>
      <c r="R335" s="8" t="str">
        <f>IF(L335="","",VLOOKUP(L335*M335*O335,[1]FORMULAS!$H$25:$I$55,2,FALSE))</f>
        <v>II</v>
      </c>
      <c r="S335" s="10" t="str">
        <f>IF(L335="","",VLOOKUP(L335*M335*O335,[1]FORMULAS!$H$25:$J$55,3,FALSE))</f>
        <v>No Aceptable o Aceptable con Control Especifico</v>
      </c>
      <c r="T335" s="11"/>
      <c r="U335" s="11"/>
      <c r="V335" s="11"/>
      <c r="W335" s="11"/>
      <c r="X335" s="11"/>
      <c r="Y335" s="11"/>
      <c r="Z335" s="17"/>
    </row>
    <row r="336" spans="1:26" ht="315.75" customHeight="1" x14ac:dyDescent="0.2">
      <c r="A336" s="3" t="s">
        <v>26</v>
      </c>
      <c r="B336" s="3" t="s">
        <v>171</v>
      </c>
      <c r="C336" s="3" t="s">
        <v>172</v>
      </c>
      <c r="D336" s="4" t="s">
        <v>136</v>
      </c>
      <c r="E336" s="4" t="s">
        <v>137</v>
      </c>
      <c r="F336" s="4" t="s">
        <v>115</v>
      </c>
      <c r="G336" s="3" t="s">
        <v>120</v>
      </c>
      <c r="H336" s="5" t="s">
        <v>45</v>
      </c>
      <c r="I336" s="4" t="s">
        <v>121</v>
      </c>
      <c r="J336" s="4" t="s">
        <v>122</v>
      </c>
      <c r="K336" s="4" t="s">
        <v>123</v>
      </c>
      <c r="L336" s="6">
        <v>2</v>
      </c>
      <c r="M336" s="6">
        <v>3</v>
      </c>
      <c r="N336" s="7" t="str">
        <f>IF(L336="","",VLOOKUP(L336*M336,[1]FORMULAS!$B$12:$D$22,3,FALSE))</f>
        <v>Medio</v>
      </c>
      <c r="O336" s="8">
        <f>IF(H336="","",+VLOOKUP(H336,[1]FORMULAS!$B$6:$C$9,2,FALSE))</f>
        <v>60</v>
      </c>
      <c r="P336" s="7" t="str">
        <f>IF(O336="","",VLOOKUP(O336,[1]FORMULAS!$A$28:$B$31,2,FALSE))</f>
        <v>Muy Grave (MG)</v>
      </c>
      <c r="Q336" s="9">
        <f t="shared" si="5"/>
        <v>360</v>
      </c>
      <c r="R336" s="8" t="str">
        <f>IF(L336="","",VLOOKUP(L336*M336*O336,[1]FORMULAS!$H$25:$I$55,2,FALSE))</f>
        <v>II</v>
      </c>
      <c r="S336" s="10" t="str">
        <f>IF(L336="","",VLOOKUP(L336*M336*O336,[1]FORMULAS!$H$25:$J$55,3,FALSE))</f>
        <v>No Aceptable o Aceptable con Control Especifico</v>
      </c>
      <c r="T336" s="11"/>
      <c r="U336" s="11"/>
      <c r="V336" s="11"/>
      <c r="W336" s="11"/>
      <c r="X336" s="11"/>
      <c r="Y336" s="11"/>
      <c r="Z336" s="17"/>
    </row>
    <row r="337" spans="1:26" ht="315.75" customHeight="1" x14ac:dyDescent="0.2">
      <c r="A337" s="3" t="s">
        <v>26</v>
      </c>
      <c r="B337" s="3" t="s">
        <v>173</v>
      </c>
      <c r="C337" s="3" t="s">
        <v>174</v>
      </c>
      <c r="D337" s="4" t="s">
        <v>136</v>
      </c>
      <c r="E337" s="4" t="s">
        <v>137</v>
      </c>
      <c r="F337" s="4" t="s">
        <v>30</v>
      </c>
      <c r="G337" s="3" t="s">
        <v>31</v>
      </c>
      <c r="H337" s="5" t="s">
        <v>32</v>
      </c>
      <c r="I337" s="4" t="s">
        <v>33</v>
      </c>
      <c r="J337" s="4" t="s">
        <v>34</v>
      </c>
      <c r="K337" s="4" t="s">
        <v>35</v>
      </c>
      <c r="L337" s="6">
        <v>6</v>
      </c>
      <c r="M337" s="6">
        <v>3</v>
      </c>
      <c r="N337" s="7" t="str">
        <f>IF(L337="","",VLOOKUP(L337*M337,[1]FORMULAS!$B$12:$D$22,3,FALSE))</f>
        <v>Alto</v>
      </c>
      <c r="O337" s="8">
        <f>IF(H337="","",+VLOOKUP(H337,[1]FORMULAS!$B$6:$C$9,2,FALSE))</f>
        <v>25</v>
      </c>
      <c r="P337" s="7" t="str">
        <f>IF(O337="","",VLOOKUP(O337,[1]FORMULAS!$A$28:$B$31,2,FALSE))</f>
        <v>Grave (G)</v>
      </c>
      <c r="Q337" s="9">
        <f t="shared" si="5"/>
        <v>450</v>
      </c>
      <c r="R337" s="8" t="str">
        <f>IF(L337="","",VLOOKUP(L337*M337*O337,[1]FORMULAS!$H$25:$I$55,2,FALSE))</f>
        <v>II</v>
      </c>
      <c r="S337" s="10" t="str">
        <f>IF(L337="","",VLOOKUP(L337*M337*O337,[1]FORMULAS!$H$25:$J$55,3,FALSE))</f>
        <v>No Aceptable o Aceptable con Control Especifico</v>
      </c>
      <c r="T337" s="11"/>
      <c r="U337" s="11"/>
      <c r="V337" s="4"/>
      <c r="W337" s="4"/>
      <c r="X337" s="4"/>
      <c r="Y337" s="11"/>
      <c r="Z337" s="17"/>
    </row>
    <row r="338" spans="1:26" ht="315.75" customHeight="1" x14ac:dyDescent="0.2">
      <c r="A338" s="3" t="s">
        <v>26</v>
      </c>
      <c r="B338" s="3" t="s">
        <v>173</v>
      </c>
      <c r="C338" s="3" t="s">
        <v>174</v>
      </c>
      <c r="D338" s="4" t="s">
        <v>136</v>
      </c>
      <c r="E338" s="4" t="s">
        <v>137</v>
      </c>
      <c r="F338" s="4" t="s">
        <v>30</v>
      </c>
      <c r="G338" s="3" t="s">
        <v>36</v>
      </c>
      <c r="H338" s="5" t="s">
        <v>37</v>
      </c>
      <c r="I338" s="4" t="s">
        <v>38</v>
      </c>
      <c r="J338" s="4" t="s">
        <v>39</v>
      </c>
      <c r="K338" s="4" t="s">
        <v>40</v>
      </c>
      <c r="L338" s="6">
        <v>6</v>
      </c>
      <c r="M338" s="6">
        <v>2</v>
      </c>
      <c r="N338" s="7" t="str">
        <f>IF(L338="","",VLOOKUP(L338*M338,[1]FORMULAS!$B$12:$D$22,3,FALSE))</f>
        <v>Alto</v>
      </c>
      <c r="O338" s="8">
        <f>IF(H338="","",+VLOOKUP(H338,[1]FORMULAS!$B$6:$C$9,2,FALSE))</f>
        <v>10</v>
      </c>
      <c r="P338" s="7" t="str">
        <f>IF(O338="","",VLOOKUP(O338,[1]FORMULAS!$A$28:$B$31,2,FALSE))</f>
        <v>Leve (L)</v>
      </c>
      <c r="Q338" s="9">
        <f t="shared" si="5"/>
        <v>120</v>
      </c>
      <c r="R338" s="8" t="str">
        <f>IF(L338="","",VLOOKUP(L338*M338*O338,[1]FORMULAS!$H$25:$I$55,2,FALSE))</f>
        <v>III</v>
      </c>
      <c r="S338" s="10" t="str">
        <f>IF(L338="","",VLOOKUP(L338*M338*O338,[1]FORMULAS!$H$25:$J$55,3,FALSE))</f>
        <v>Aceptable</v>
      </c>
      <c r="T338" s="11"/>
      <c r="U338" s="11"/>
      <c r="V338" s="11"/>
      <c r="W338" s="11"/>
      <c r="X338" s="11"/>
      <c r="Y338" s="11"/>
      <c r="Z338" s="17"/>
    </row>
    <row r="339" spans="1:26" ht="315.75" customHeight="1" x14ac:dyDescent="0.2">
      <c r="A339" s="3" t="s">
        <v>26</v>
      </c>
      <c r="B339" s="3" t="s">
        <v>173</v>
      </c>
      <c r="C339" s="3" t="s">
        <v>174</v>
      </c>
      <c r="D339" s="4" t="s">
        <v>136</v>
      </c>
      <c r="E339" s="4" t="s">
        <v>137</v>
      </c>
      <c r="F339" s="4" t="s">
        <v>30</v>
      </c>
      <c r="G339" s="3" t="s">
        <v>41</v>
      </c>
      <c r="H339" s="5" t="s">
        <v>37</v>
      </c>
      <c r="I339" s="4"/>
      <c r="J339" s="4" t="s">
        <v>42</v>
      </c>
      <c r="K339" s="4" t="s">
        <v>43</v>
      </c>
      <c r="L339" s="6">
        <v>2</v>
      </c>
      <c r="M339" s="6">
        <v>2</v>
      </c>
      <c r="N339" s="7" t="str">
        <f>IF(L339="","",VLOOKUP(L339*M339,[1]FORMULAS!$B$12:$D$22,3,FALSE))</f>
        <v>Bajo</v>
      </c>
      <c r="O339" s="8">
        <f>IF(H339="","",+VLOOKUP(H339,[1]FORMULAS!$B$6:$C$9,2,FALSE))</f>
        <v>10</v>
      </c>
      <c r="P339" s="7" t="str">
        <f>IF(O339="","",VLOOKUP(O339,[1]FORMULAS!$A$28:$B$31,2,FALSE))</f>
        <v>Leve (L)</v>
      </c>
      <c r="Q339" s="9">
        <f t="shared" si="5"/>
        <v>40</v>
      </c>
      <c r="R339" s="8" t="str">
        <f>IF(L339="","",VLOOKUP(L339*M339*O339,[1]FORMULAS!$H$25:$I$55,2,FALSE))</f>
        <v>III</v>
      </c>
      <c r="S339" s="10" t="str">
        <f>IF(L339="","",VLOOKUP(L339*M339*O339,[1]FORMULAS!$H$25:$J$55,3,FALSE))</f>
        <v>Aceptable</v>
      </c>
      <c r="T339" s="11"/>
      <c r="U339" s="11"/>
      <c r="V339" s="11"/>
      <c r="W339" s="11"/>
      <c r="X339" s="4"/>
      <c r="Y339" s="11"/>
      <c r="Z339" s="17"/>
    </row>
    <row r="340" spans="1:26" ht="315.75" customHeight="1" x14ac:dyDescent="0.2">
      <c r="A340" s="3" t="s">
        <v>26</v>
      </c>
      <c r="B340" s="3" t="s">
        <v>173</v>
      </c>
      <c r="C340" s="3" t="s">
        <v>174</v>
      </c>
      <c r="D340" s="4" t="s">
        <v>136</v>
      </c>
      <c r="E340" s="4" t="s">
        <v>137</v>
      </c>
      <c r="F340" s="4" t="s">
        <v>30</v>
      </c>
      <c r="G340" s="3" t="s">
        <v>44</v>
      </c>
      <c r="H340" s="5" t="s">
        <v>45</v>
      </c>
      <c r="I340" s="4" t="s">
        <v>46</v>
      </c>
      <c r="J340" s="4" t="s">
        <v>47</v>
      </c>
      <c r="K340" s="4" t="s">
        <v>48</v>
      </c>
      <c r="L340" s="6">
        <v>2</v>
      </c>
      <c r="M340" s="6"/>
      <c r="N340" s="7" t="e">
        <f>IF(L340="","",VLOOKUP(L340*M340,[1]FORMULAS!$B$12:$D$22,3,FALSE))</f>
        <v>#N/A</v>
      </c>
      <c r="O340" s="8">
        <f>IF(H340="","",+VLOOKUP(H340,[1]FORMULAS!$B$6:$C$9,2,FALSE))</f>
        <v>60</v>
      </c>
      <c r="P340" s="7" t="str">
        <f>IF(O340="","",VLOOKUP(O340,[1]FORMULAS!$A$28:$B$31,2,FALSE))</f>
        <v>Muy Grave (MG)</v>
      </c>
      <c r="Q340" s="9">
        <f t="shared" si="5"/>
        <v>0</v>
      </c>
      <c r="R340" s="8" t="e">
        <f>IF(L340="","",VLOOKUP(L340*M340*O340,[1]FORMULAS!$H$25:$I$55,2,FALSE))</f>
        <v>#N/A</v>
      </c>
      <c r="S340" s="10" t="e">
        <f>IF(L340="","",VLOOKUP(L340*M340*O340,[1]FORMULAS!$H$25:$J$55,3,FALSE))</f>
        <v>#N/A</v>
      </c>
      <c r="T340" s="11"/>
      <c r="U340" s="11"/>
      <c r="V340" s="4"/>
      <c r="W340" s="4"/>
      <c r="X340" s="4"/>
      <c r="Y340" s="11"/>
      <c r="Z340" s="17"/>
    </row>
    <row r="341" spans="1:26" ht="315.75" customHeight="1" x14ac:dyDescent="0.2">
      <c r="A341" s="3" t="s">
        <v>26</v>
      </c>
      <c r="B341" s="3" t="s">
        <v>173</v>
      </c>
      <c r="C341" s="3" t="s">
        <v>174</v>
      </c>
      <c r="D341" s="4" t="s">
        <v>136</v>
      </c>
      <c r="E341" s="4" t="s">
        <v>137</v>
      </c>
      <c r="F341" s="4" t="s">
        <v>49</v>
      </c>
      <c r="G341" s="3" t="s">
        <v>50</v>
      </c>
      <c r="H341" s="5" t="s">
        <v>32</v>
      </c>
      <c r="I341" s="4" t="s">
        <v>51</v>
      </c>
      <c r="J341" s="4" t="s">
        <v>52</v>
      </c>
      <c r="K341" s="4" t="s">
        <v>53</v>
      </c>
      <c r="L341" s="6">
        <v>2</v>
      </c>
      <c r="M341" s="6">
        <v>2</v>
      </c>
      <c r="N341" s="7" t="str">
        <f>IF(L341="","",VLOOKUP(L341*M341,[1]FORMULAS!$B$12:$D$22,3,FALSE))</f>
        <v>Bajo</v>
      </c>
      <c r="O341" s="8">
        <f>IF(H341="","",+VLOOKUP(H341,[1]FORMULAS!$B$6:$C$9,2,FALSE))</f>
        <v>25</v>
      </c>
      <c r="P341" s="7" t="str">
        <f>IF(O341="","",VLOOKUP(O341,[1]FORMULAS!$A$28:$B$31,2,FALSE))</f>
        <v>Grave (G)</v>
      </c>
      <c r="Q341" s="9">
        <f t="shared" si="5"/>
        <v>100</v>
      </c>
      <c r="R341" s="8" t="str">
        <f>IF(L341="","",VLOOKUP(L341*M341*O341,[1]FORMULAS!$H$25:$I$55,2,FALSE))</f>
        <v>III</v>
      </c>
      <c r="S341" s="10" t="str">
        <f>IF(L341="","",VLOOKUP(L341*M341*O341,[1]FORMULAS!$H$25:$J$55,3,FALSE))</f>
        <v>Aceptable</v>
      </c>
      <c r="T341" s="11"/>
      <c r="U341" s="11"/>
      <c r="V341" s="11"/>
      <c r="W341" s="11"/>
      <c r="X341" s="11"/>
      <c r="Y341" s="11"/>
      <c r="Z341" s="17"/>
    </row>
    <row r="342" spans="1:26" ht="315.75" customHeight="1" x14ac:dyDescent="0.2">
      <c r="A342" s="3" t="s">
        <v>26</v>
      </c>
      <c r="B342" s="3" t="s">
        <v>173</v>
      </c>
      <c r="C342" s="3" t="s">
        <v>174</v>
      </c>
      <c r="D342" s="4" t="s">
        <v>136</v>
      </c>
      <c r="E342" s="4" t="s">
        <v>137</v>
      </c>
      <c r="F342" s="4" t="s">
        <v>49</v>
      </c>
      <c r="G342" s="3" t="s">
        <v>54</v>
      </c>
      <c r="H342" s="5" t="s">
        <v>45</v>
      </c>
      <c r="I342" s="4" t="s">
        <v>55</v>
      </c>
      <c r="J342" s="4" t="s">
        <v>56</v>
      </c>
      <c r="K342" s="4" t="s">
        <v>57</v>
      </c>
      <c r="L342" s="6">
        <v>2</v>
      </c>
      <c r="M342" s="6">
        <v>3</v>
      </c>
      <c r="N342" s="7" t="str">
        <f>IF(L342="","",VLOOKUP(L342*M342,[1]FORMULAS!$B$12:$D$22,3,FALSE))</f>
        <v>Medio</v>
      </c>
      <c r="O342" s="8">
        <f>IF(H342="","",+VLOOKUP(H342,[1]FORMULAS!$B$6:$C$9,2,FALSE))</f>
        <v>60</v>
      </c>
      <c r="P342" s="7" t="str">
        <f>IF(O342="","",VLOOKUP(O342,[1]FORMULAS!$A$28:$B$31,2,FALSE))</f>
        <v>Muy Grave (MG)</v>
      </c>
      <c r="Q342" s="9">
        <f t="shared" si="5"/>
        <v>360</v>
      </c>
      <c r="R342" s="8" t="str">
        <f>IF(L342="","",VLOOKUP(L342*M342*O342,[1]FORMULAS!$H$25:$I$55,2,FALSE))</f>
        <v>II</v>
      </c>
      <c r="S342" s="10" t="str">
        <f>IF(L342="","",VLOOKUP(L342*M342*O342,[1]FORMULAS!$H$25:$J$55,3,FALSE))</f>
        <v>No Aceptable o Aceptable con Control Especifico</v>
      </c>
      <c r="T342" s="11"/>
      <c r="U342" s="11"/>
      <c r="V342" s="4"/>
      <c r="W342" s="4"/>
      <c r="X342" s="4"/>
      <c r="Y342" s="11"/>
      <c r="Z342" s="17"/>
    </row>
    <row r="343" spans="1:26" ht="315.75" customHeight="1" x14ac:dyDescent="0.2">
      <c r="A343" s="3" t="s">
        <v>26</v>
      </c>
      <c r="B343" s="3" t="s">
        <v>173</v>
      </c>
      <c r="C343" s="3" t="s">
        <v>174</v>
      </c>
      <c r="D343" s="4" t="s">
        <v>136</v>
      </c>
      <c r="E343" s="4" t="s">
        <v>137</v>
      </c>
      <c r="F343" s="4" t="s">
        <v>58</v>
      </c>
      <c r="G343" s="3" t="s">
        <v>59</v>
      </c>
      <c r="H343" s="5" t="s">
        <v>32</v>
      </c>
      <c r="I343" s="4" t="s">
        <v>60</v>
      </c>
      <c r="J343" s="4" t="s">
        <v>61</v>
      </c>
      <c r="K343" s="4" t="s">
        <v>62</v>
      </c>
      <c r="L343" s="6">
        <v>2</v>
      </c>
      <c r="M343" s="6">
        <v>2</v>
      </c>
      <c r="N343" s="7" t="str">
        <f>IF(L343="","",VLOOKUP(L343*M343,[1]FORMULAS!$B$12:$D$22,3,FALSE))</f>
        <v>Bajo</v>
      </c>
      <c r="O343" s="8">
        <f>IF(H343="","",+VLOOKUP(H343,[1]FORMULAS!$B$6:$C$9,2,FALSE))</f>
        <v>25</v>
      </c>
      <c r="P343" s="7" t="str">
        <f>IF(O343="","",VLOOKUP(O343,[1]FORMULAS!$A$28:$B$31,2,FALSE))</f>
        <v>Grave (G)</v>
      </c>
      <c r="Q343" s="9">
        <f t="shared" si="5"/>
        <v>100</v>
      </c>
      <c r="R343" s="8" t="str">
        <f>IF(L343="","",VLOOKUP(L343*M343*O343,[1]FORMULAS!$H$25:$I$55,2,FALSE))</f>
        <v>III</v>
      </c>
      <c r="S343" s="10" t="str">
        <f>IF(L343="","",VLOOKUP(L343*M343*O343,[1]FORMULAS!$H$25:$J$55,3,FALSE))</f>
        <v>Aceptable</v>
      </c>
      <c r="T343" s="11"/>
      <c r="U343" s="11"/>
      <c r="V343" s="11"/>
      <c r="W343" s="11"/>
      <c r="X343" s="11"/>
      <c r="Y343" s="11"/>
      <c r="Z343" s="17"/>
    </row>
    <row r="344" spans="1:26" ht="315.75" customHeight="1" x14ac:dyDescent="0.2">
      <c r="A344" s="3" t="s">
        <v>26</v>
      </c>
      <c r="B344" s="3" t="s">
        <v>173</v>
      </c>
      <c r="C344" s="3" t="s">
        <v>174</v>
      </c>
      <c r="D344" s="4" t="s">
        <v>136</v>
      </c>
      <c r="E344" s="4" t="s">
        <v>137</v>
      </c>
      <c r="F344" s="4" t="s">
        <v>58</v>
      </c>
      <c r="G344" s="3" t="s">
        <v>63</v>
      </c>
      <c r="H344" s="5" t="s">
        <v>32</v>
      </c>
      <c r="I344" s="4" t="s">
        <v>64</v>
      </c>
      <c r="J344" s="4" t="s">
        <v>65</v>
      </c>
      <c r="K344" s="4" t="s">
        <v>66</v>
      </c>
      <c r="L344" s="6">
        <v>2</v>
      </c>
      <c r="M344" s="6">
        <v>2</v>
      </c>
      <c r="N344" s="7" t="str">
        <f>IF(L344="","",VLOOKUP(L344*M344,[1]FORMULAS!$B$12:$D$22,3,FALSE))</f>
        <v>Bajo</v>
      </c>
      <c r="O344" s="8">
        <f>IF(H344="","",+VLOOKUP(H344,[1]FORMULAS!$B$6:$C$9,2,FALSE))</f>
        <v>25</v>
      </c>
      <c r="P344" s="7" t="str">
        <f>IF(O344="","",VLOOKUP(O344,[1]FORMULAS!$A$28:$B$31,2,FALSE))</f>
        <v>Grave (G)</v>
      </c>
      <c r="Q344" s="9">
        <f t="shared" si="5"/>
        <v>100</v>
      </c>
      <c r="R344" s="8" t="str">
        <f>IF(L344="","",VLOOKUP(L344*M344*O344,[1]FORMULAS!$H$25:$I$55,2,FALSE))</f>
        <v>III</v>
      </c>
      <c r="S344" s="10" t="str">
        <f>IF(L344="","",VLOOKUP(L344*M344*O344,[1]FORMULAS!$H$25:$J$55,3,FALSE))</f>
        <v>Aceptable</v>
      </c>
      <c r="T344" s="11"/>
      <c r="U344" s="11"/>
      <c r="V344" s="4"/>
      <c r="W344" s="4"/>
      <c r="X344" s="3"/>
      <c r="Y344" s="11"/>
      <c r="Z344" s="17"/>
    </row>
    <row r="345" spans="1:26" ht="315.75" customHeight="1" x14ac:dyDescent="0.2">
      <c r="A345" s="3" t="s">
        <v>26</v>
      </c>
      <c r="B345" s="3" t="s">
        <v>173</v>
      </c>
      <c r="C345" s="3" t="s">
        <v>174</v>
      </c>
      <c r="D345" s="4" t="s">
        <v>136</v>
      </c>
      <c r="E345" s="4" t="s">
        <v>137</v>
      </c>
      <c r="F345" s="4" t="s">
        <v>67</v>
      </c>
      <c r="G345" s="3" t="s">
        <v>75</v>
      </c>
      <c r="H345" s="5" t="s">
        <v>45</v>
      </c>
      <c r="I345" s="4" t="s">
        <v>76</v>
      </c>
      <c r="J345" s="4" t="s">
        <v>77</v>
      </c>
      <c r="K345" s="4" t="s">
        <v>78</v>
      </c>
      <c r="L345" s="6">
        <v>6</v>
      </c>
      <c r="M345" s="6">
        <v>3</v>
      </c>
      <c r="N345" s="7" t="str">
        <f>IF(L345="","",VLOOKUP(L345*M345,[1]FORMULAS!$B$12:$D$22,3,FALSE))</f>
        <v>Alto</v>
      </c>
      <c r="O345" s="8">
        <f>IF(H345="","",+VLOOKUP(H345,[1]FORMULAS!$B$6:$C$9,2,FALSE))</f>
        <v>60</v>
      </c>
      <c r="P345" s="7" t="str">
        <f>IF(O345="","",VLOOKUP(O345,[1]FORMULAS!$A$28:$B$31,2,FALSE))</f>
        <v>Muy Grave (MG)</v>
      </c>
      <c r="Q345" s="9">
        <f t="shared" si="5"/>
        <v>1080</v>
      </c>
      <c r="R345" s="8" t="str">
        <f>IF(L345="","",VLOOKUP(L345*M345*O345,[1]FORMULAS!$H$25:$I$55,2,FALSE))</f>
        <v>I</v>
      </c>
      <c r="S345" s="10" t="str">
        <f>IF(L345="","",VLOOKUP(L345*M345*O345,[1]FORMULAS!$H$25:$J$55,3,FALSE))</f>
        <v>No Aceptable</v>
      </c>
      <c r="T345" s="11"/>
      <c r="U345" s="11"/>
      <c r="V345" s="11"/>
      <c r="W345" s="11"/>
      <c r="X345" s="11"/>
      <c r="Y345" s="11"/>
      <c r="Z345" s="17"/>
    </row>
    <row r="346" spans="1:26" ht="315.75" customHeight="1" x14ac:dyDescent="0.2">
      <c r="A346" s="3" t="s">
        <v>26</v>
      </c>
      <c r="B346" s="3" t="s">
        <v>173</v>
      </c>
      <c r="C346" s="3" t="s">
        <v>174</v>
      </c>
      <c r="D346" s="4" t="s">
        <v>136</v>
      </c>
      <c r="E346" s="4" t="s">
        <v>137</v>
      </c>
      <c r="F346" s="4" t="s">
        <v>67</v>
      </c>
      <c r="G346" s="3" t="s">
        <v>111</v>
      </c>
      <c r="H346" s="5" t="s">
        <v>45</v>
      </c>
      <c r="I346" s="4" t="s">
        <v>112</v>
      </c>
      <c r="J346" s="4" t="s">
        <v>113</v>
      </c>
      <c r="K346" s="4" t="s">
        <v>114</v>
      </c>
      <c r="L346" s="6">
        <v>2</v>
      </c>
      <c r="M346" s="6">
        <v>2</v>
      </c>
      <c r="N346" s="7" t="str">
        <f>IF(L346="","",VLOOKUP(L346*M346,[1]FORMULAS!$B$12:$D$22,3,FALSE))</f>
        <v>Bajo</v>
      </c>
      <c r="O346" s="8">
        <f>IF(H346="","",+VLOOKUP(H346,[1]FORMULAS!$B$6:$C$9,2,FALSE))</f>
        <v>60</v>
      </c>
      <c r="P346" s="7" t="str">
        <f>IF(O346="","",VLOOKUP(O346,[1]FORMULAS!$A$28:$B$31,2,FALSE))</f>
        <v>Muy Grave (MG)</v>
      </c>
      <c r="Q346" s="9">
        <f t="shared" si="5"/>
        <v>240</v>
      </c>
      <c r="R346" s="8" t="str">
        <f>IF(L346="","",VLOOKUP(L346*M346*O346,[1]FORMULAS!$H$25:$I$55,2,FALSE))</f>
        <v>II</v>
      </c>
      <c r="S346" s="10" t="str">
        <f>IF(L346="","",VLOOKUP(L346*M346*O346,[1]FORMULAS!$H$25:$J$55,3,FALSE))</f>
        <v>No Aceptable o Aceptable con Control Especifico</v>
      </c>
      <c r="T346" s="11"/>
      <c r="U346" s="11"/>
      <c r="V346" s="11"/>
      <c r="W346" s="11"/>
      <c r="X346" s="11"/>
      <c r="Y346" s="11"/>
      <c r="Z346" s="17"/>
    </row>
    <row r="347" spans="1:26" ht="315.75" customHeight="1" x14ac:dyDescent="0.2">
      <c r="A347" s="3" t="s">
        <v>26</v>
      </c>
      <c r="B347" s="3" t="s">
        <v>173</v>
      </c>
      <c r="C347" s="3" t="s">
        <v>174</v>
      </c>
      <c r="D347" s="4" t="s">
        <v>136</v>
      </c>
      <c r="E347" s="4" t="s">
        <v>137</v>
      </c>
      <c r="F347" s="4" t="s">
        <v>67</v>
      </c>
      <c r="G347" s="3" t="s">
        <v>91</v>
      </c>
      <c r="H347" s="5" t="s">
        <v>32</v>
      </c>
      <c r="I347" s="4" t="s">
        <v>92</v>
      </c>
      <c r="J347" s="4" t="s">
        <v>93</v>
      </c>
      <c r="K347" s="4" t="s">
        <v>94</v>
      </c>
      <c r="L347" s="6">
        <v>2</v>
      </c>
      <c r="M347" s="6">
        <v>3</v>
      </c>
      <c r="N347" s="7" t="str">
        <f>IF(L347="","",VLOOKUP(L347*M347,[1]FORMULAS!$B$12:$D$22,3,FALSE))</f>
        <v>Medio</v>
      </c>
      <c r="O347" s="8">
        <f>IF(H347="","",+VLOOKUP(H347,[1]FORMULAS!$B$6:$C$9,2,FALSE))</f>
        <v>25</v>
      </c>
      <c r="P347" s="7" t="str">
        <f>IF(O347="","",VLOOKUP(O347,[1]FORMULAS!$A$28:$B$31,2,FALSE))</f>
        <v>Grave (G)</v>
      </c>
      <c r="Q347" s="9">
        <f t="shared" si="5"/>
        <v>150</v>
      </c>
      <c r="R347" s="8" t="str">
        <f>IF(L347="","",VLOOKUP(L347*M347*O347,[1]FORMULAS!$H$25:$I$55,2,FALSE))</f>
        <v>II</v>
      </c>
      <c r="S347" s="10" t="str">
        <f>IF(L347="","",VLOOKUP(L347*M347*O347,[1]FORMULAS!$H$25:$J$55,3,FALSE))</f>
        <v>No Aceptable o Aceptable con Control Especifico</v>
      </c>
      <c r="T347" s="11"/>
      <c r="U347" s="11"/>
      <c r="V347" s="11"/>
      <c r="W347" s="11"/>
      <c r="X347" s="11"/>
      <c r="Y347" s="11"/>
      <c r="Z347" s="17"/>
    </row>
    <row r="348" spans="1:26" ht="315.75" customHeight="1" x14ac:dyDescent="0.2">
      <c r="A348" s="3" t="s">
        <v>26</v>
      </c>
      <c r="B348" s="3" t="s">
        <v>173</v>
      </c>
      <c r="C348" s="3" t="s">
        <v>174</v>
      </c>
      <c r="D348" s="4" t="s">
        <v>136</v>
      </c>
      <c r="E348" s="4" t="s">
        <v>137</v>
      </c>
      <c r="F348" s="4" t="s">
        <v>115</v>
      </c>
      <c r="G348" s="3" t="s">
        <v>175</v>
      </c>
      <c r="H348" s="5" t="s">
        <v>45</v>
      </c>
      <c r="I348" s="4" t="s">
        <v>176</v>
      </c>
      <c r="J348" s="4" t="s">
        <v>177</v>
      </c>
      <c r="K348" s="4" t="s">
        <v>178</v>
      </c>
      <c r="L348" s="6">
        <v>6</v>
      </c>
      <c r="M348" s="6">
        <v>3</v>
      </c>
      <c r="N348" s="7" t="str">
        <f>IF(L348="","",VLOOKUP(L348*M348,[1]FORMULAS!$B$12:$D$22,3,FALSE))</f>
        <v>Alto</v>
      </c>
      <c r="O348" s="8">
        <f>IF(H348="","",+VLOOKUP(H348,[1]FORMULAS!$B$6:$C$9,2,FALSE))</f>
        <v>60</v>
      </c>
      <c r="P348" s="7" t="str">
        <f>IF(O348="","",VLOOKUP(O348,[1]FORMULAS!$A$28:$B$31,2,FALSE))</f>
        <v>Muy Grave (MG)</v>
      </c>
      <c r="Q348" s="9">
        <f t="shared" si="5"/>
        <v>1080</v>
      </c>
      <c r="R348" s="8" t="str">
        <f>IF(L348="","",VLOOKUP(L348*M348*O348,[1]FORMULAS!$H$25:$I$55,2,FALSE))</f>
        <v>I</v>
      </c>
      <c r="S348" s="10" t="str">
        <f>IF(L348="","",VLOOKUP(L348*M348*O348,[1]FORMULAS!$H$25:$J$55,3,FALSE))</f>
        <v>No Aceptable</v>
      </c>
      <c r="T348" s="11"/>
      <c r="U348" s="11"/>
      <c r="V348" s="4"/>
      <c r="W348" s="4"/>
      <c r="X348" s="4"/>
      <c r="Y348" s="11"/>
      <c r="Z348" s="17"/>
    </row>
    <row r="349" spans="1:26" ht="315.75" customHeight="1" x14ac:dyDescent="0.2">
      <c r="A349" s="3" t="s">
        <v>26</v>
      </c>
      <c r="B349" s="3" t="s">
        <v>173</v>
      </c>
      <c r="C349" s="3" t="s">
        <v>174</v>
      </c>
      <c r="D349" s="4" t="s">
        <v>136</v>
      </c>
      <c r="E349" s="4" t="s">
        <v>137</v>
      </c>
      <c r="F349" s="4" t="s">
        <v>115</v>
      </c>
      <c r="G349" s="3" t="s">
        <v>116</v>
      </c>
      <c r="H349" s="5" t="s">
        <v>45</v>
      </c>
      <c r="I349" s="4" t="s">
        <v>117</v>
      </c>
      <c r="J349" s="4" t="s">
        <v>118</v>
      </c>
      <c r="K349" s="4" t="s">
        <v>119</v>
      </c>
      <c r="L349" s="6">
        <v>2</v>
      </c>
      <c r="M349" s="6">
        <v>3</v>
      </c>
      <c r="N349" s="7" t="str">
        <f>IF(L349="","",VLOOKUP(L349*M349,[1]FORMULAS!$B$12:$D$22,3,FALSE))</f>
        <v>Medio</v>
      </c>
      <c r="O349" s="8">
        <f>IF(H349="","",+VLOOKUP(H349,[1]FORMULAS!$B$6:$C$9,2,FALSE))</f>
        <v>60</v>
      </c>
      <c r="P349" s="7" t="str">
        <f>IF(O349="","",VLOOKUP(O349,[1]FORMULAS!$A$28:$B$31,2,FALSE))</f>
        <v>Muy Grave (MG)</v>
      </c>
      <c r="Q349" s="9">
        <f t="shared" si="5"/>
        <v>360</v>
      </c>
      <c r="R349" s="8" t="str">
        <f>IF(L349="","",VLOOKUP(L349*M349*O349,[1]FORMULAS!$H$25:$I$55,2,FALSE))</f>
        <v>II</v>
      </c>
      <c r="S349" s="10" t="str">
        <f>IF(L349="","",VLOOKUP(L349*M349*O349,[1]FORMULAS!$H$25:$J$55,3,FALSE))</f>
        <v>No Aceptable o Aceptable con Control Especifico</v>
      </c>
      <c r="T349" s="11"/>
      <c r="U349" s="11"/>
      <c r="V349" s="4"/>
      <c r="W349" s="4"/>
      <c r="X349" s="4"/>
      <c r="Y349" s="11"/>
      <c r="Z349" s="17"/>
    </row>
    <row r="350" spans="1:26" ht="315.75" customHeight="1" x14ac:dyDescent="0.2">
      <c r="A350" s="3" t="s">
        <v>26</v>
      </c>
      <c r="B350" s="3" t="s">
        <v>173</v>
      </c>
      <c r="C350" s="3" t="s">
        <v>174</v>
      </c>
      <c r="D350" s="4" t="s">
        <v>136</v>
      </c>
      <c r="E350" s="4" t="s">
        <v>137</v>
      </c>
      <c r="F350" s="4" t="s">
        <v>115</v>
      </c>
      <c r="G350" s="3" t="s">
        <v>120</v>
      </c>
      <c r="H350" s="5" t="s">
        <v>45</v>
      </c>
      <c r="I350" s="4" t="s">
        <v>121</v>
      </c>
      <c r="J350" s="4" t="s">
        <v>122</v>
      </c>
      <c r="K350" s="4" t="s">
        <v>123</v>
      </c>
      <c r="L350" s="6">
        <v>2</v>
      </c>
      <c r="M350" s="6">
        <v>3</v>
      </c>
      <c r="N350" s="7" t="str">
        <f>IF(L350="","",VLOOKUP(L350*M350,[1]FORMULAS!$B$12:$D$22,3,FALSE))</f>
        <v>Medio</v>
      </c>
      <c r="O350" s="8">
        <f>IF(H350="","",+VLOOKUP(H350,[1]FORMULAS!$B$6:$C$9,2,FALSE))</f>
        <v>60</v>
      </c>
      <c r="P350" s="7" t="str">
        <f>IF(O350="","",VLOOKUP(O350,[1]FORMULAS!$A$28:$B$31,2,FALSE))</f>
        <v>Muy Grave (MG)</v>
      </c>
      <c r="Q350" s="9">
        <f t="shared" si="5"/>
        <v>360</v>
      </c>
      <c r="R350" s="8" t="str">
        <f>IF(L350="","",VLOOKUP(L350*M350*O350,[1]FORMULAS!$H$25:$I$55,2,FALSE))</f>
        <v>II</v>
      </c>
      <c r="S350" s="10" t="str">
        <f>IF(L350="","",VLOOKUP(L350*M350*O350,[1]FORMULAS!$H$25:$J$55,3,FALSE))</f>
        <v>No Aceptable o Aceptable con Control Especifico</v>
      </c>
      <c r="T350" s="11"/>
      <c r="U350" s="11"/>
      <c r="V350" s="11"/>
      <c r="W350" s="11"/>
      <c r="X350" s="11"/>
      <c r="Y350" s="11"/>
      <c r="Z350" s="17"/>
    </row>
    <row r="351" spans="1:26" ht="315.75" customHeight="1" x14ac:dyDescent="0.2">
      <c r="A351" s="3" t="s">
        <v>26</v>
      </c>
      <c r="B351" s="3" t="s">
        <v>173</v>
      </c>
      <c r="C351" s="3" t="s">
        <v>179</v>
      </c>
      <c r="D351" s="4" t="s">
        <v>136</v>
      </c>
      <c r="E351" s="4" t="s">
        <v>137</v>
      </c>
      <c r="F351" s="4" t="s">
        <v>30</v>
      </c>
      <c r="G351" s="3" t="s">
        <v>31</v>
      </c>
      <c r="H351" s="5" t="s">
        <v>32</v>
      </c>
      <c r="I351" s="4" t="s">
        <v>33</v>
      </c>
      <c r="J351" s="4" t="s">
        <v>34</v>
      </c>
      <c r="K351" s="4" t="s">
        <v>35</v>
      </c>
      <c r="L351" s="6">
        <v>6</v>
      </c>
      <c r="M351" s="6">
        <v>3</v>
      </c>
      <c r="N351" s="7" t="str">
        <f>IF(L351="","",VLOOKUP(L351*M351,[1]FORMULAS!$B$12:$D$22,3,FALSE))</f>
        <v>Alto</v>
      </c>
      <c r="O351" s="8">
        <f>IF(H351="","",+VLOOKUP(H351,[1]FORMULAS!$B$6:$C$9,2,FALSE))</f>
        <v>25</v>
      </c>
      <c r="P351" s="7" t="str">
        <f>IF(O351="","",VLOOKUP(O351,[1]FORMULAS!$A$28:$B$31,2,FALSE))</f>
        <v>Grave (G)</v>
      </c>
      <c r="Q351" s="9">
        <f t="shared" si="5"/>
        <v>450</v>
      </c>
      <c r="R351" s="8" t="str">
        <f>IF(L351="","",VLOOKUP(L351*M351*O351,[1]FORMULAS!$H$25:$I$55,2,FALSE))</f>
        <v>II</v>
      </c>
      <c r="S351" s="10" t="str">
        <f>IF(L351="","",VLOOKUP(L351*M351*O351,[1]FORMULAS!$H$25:$J$55,3,FALSE))</f>
        <v>No Aceptable o Aceptable con Control Especifico</v>
      </c>
      <c r="T351" s="11"/>
      <c r="U351" s="11"/>
      <c r="V351" s="11"/>
      <c r="W351" s="11"/>
      <c r="X351" s="4"/>
      <c r="Y351" s="11"/>
      <c r="Z351" s="17"/>
    </row>
    <row r="352" spans="1:26" ht="315.75" customHeight="1" x14ac:dyDescent="0.2">
      <c r="A352" s="3" t="s">
        <v>26</v>
      </c>
      <c r="B352" s="3" t="s">
        <v>173</v>
      </c>
      <c r="C352" s="3" t="s">
        <v>179</v>
      </c>
      <c r="D352" s="4" t="s">
        <v>136</v>
      </c>
      <c r="E352" s="4" t="s">
        <v>137</v>
      </c>
      <c r="F352" s="4" t="s">
        <v>30</v>
      </c>
      <c r="G352" s="3" t="s">
        <v>36</v>
      </c>
      <c r="H352" s="5" t="s">
        <v>37</v>
      </c>
      <c r="I352" s="4" t="s">
        <v>38</v>
      </c>
      <c r="J352" s="4" t="s">
        <v>39</v>
      </c>
      <c r="K352" s="4" t="s">
        <v>40</v>
      </c>
      <c r="L352" s="6">
        <v>6</v>
      </c>
      <c r="M352" s="6">
        <v>3</v>
      </c>
      <c r="N352" s="7" t="str">
        <f>IF(L352="","",VLOOKUP(L352*M352,[1]FORMULAS!$B$12:$D$22,3,FALSE))</f>
        <v>Alto</v>
      </c>
      <c r="O352" s="8">
        <f>IF(H352="","",+VLOOKUP(H352,[1]FORMULAS!$B$6:$C$9,2,FALSE))</f>
        <v>10</v>
      </c>
      <c r="P352" s="7" t="str">
        <f>IF(O352="","",VLOOKUP(O352,[1]FORMULAS!$A$28:$B$31,2,FALSE))</f>
        <v>Leve (L)</v>
      </c>
      <c r="Q352" s="9">
        <f t="shared" si="5"/>
        <v>180</v>
      </c>
      <c r="R352" s="8" t="str">
        <f>IF(L352="","",VLOOKUP(L352*M352*O352,[1]FORMULAS!$H$25:$I$55,2,FALSE))</f>
        <v>II</v>
      </c>
      <c r="S352" s="10" t="str">
        <f>IF(L352="","",VLOOKUP(L352*M352*O352,[1]FORMULAS!$H$25:$J$55,3,FALSE))</f>
        <v>No Aceptable o Aceptable con Control Especifico</v>
      </c>
      <c r="T352" s="11"/>
      <c r="U352" s="11"/>
      <c r="V352" s="11"/>
      <c r="W352" s="11"/>
      <c r="X352" s="11"/>
      <c r="Y352" s="11"/>
      <c r="Z352" s="17"/>
    </row>
    <row r="353" spans="1:26" ht="315.75" customHeight="1" x14ac:dyDescent="0.2">
      <c r="A353" s="3" t="s">
        <v>26</v>
      </c>
      <c r="B353" s="3" t="s">
        <v>173</v>
      </c>
      <c r="C353" s="3" t="s">
        <v>179</v>
      </c>
      <c r="D353" s="4" t="s">
        <v>136</v>
      </c>
      <c r="E353" s="4" t="s">
        <v>137</v>
      </c>
      <c r="F353" s="4" t="s">
        <v>30</v>
      </c>
      <c r="G353" s="3" t="s">
        <v>41</v>
      </c>
      <c r="H353" s="5" t="s">
        <v>37</v>
      </c>
      <c r="I353" s="4"/>
      <c r="J353" s="4" t="s">
        <v>42</v>
      </c>
      <c r="K353" s="4" t="s">
        <v>43</v>
      </c>
      <c r="L353" s="6">
        <v>2</v>
      </c>
      <c r="M353" s="6">
        <v>3</v>
      </c>
      <c r="N353" s="7" t="str">
        <f>IF(L353="","",VLOOKUP(L353*M353,[1]FORMULAS!$B$12:$D$22,3,FALSE))</f>
        <v>Medio</v>
      </c>
      <c r="O353" s="8">
        <f>IF(H353="","",+VLOOKUP(H353,[1]FORMULAS!$B$6:$C$9,2,FALSE))</f>
        <v>10</v>
      </c>
      <c r="P353" s="7" t="str">
        <f>IF(O353="","",VLOOKUP(O353,[1]FORMULAS!$A$28:$B$31,2,FALSE))</f>
        <v>Leve (L)</v>
      </c>
      <c r="Q353" s="9">
        <f t="shared" si="5"/>
        <v>60</v>
      </c>
      <c r="R353" s="8" t="str">
        <f>IF(L353="","",VLOOKUP(L353*M353*O353,[1]FORMULAS!$H$25:$I$55,2,FALSE))</f>
        <v>III</v>
      </c>
      <c r="S353" s="10" t="str">
        <f>IF(L353="","",VLOOKUP(L353*M353*O353,[1]FORMULAS!$H$25:$J$55,3,FALSE))</f>
        <v>Aceptable</v>
      </c>
      <c r="T353" s="11"/>
      <c r="U353" s="11"/>
      <c r="V353" s="4"/>
      <c r="W353" s="4"/>
      <c r="X353" s="11"/>
      <c r="Y353" s="11"/>
      <c r="Z353" s="17"/>
    </row>
    <row r="354" spans="1:26" ht="315.75" customHeight="1" x14ac:dyDescent="0.2">
      <c r="A354" s="3" t="s">
        <v>26</v>
      </c>
      <c r="B354" s="3" t="s">
        <v>173</v>
      </c>
      <c r="C354" s="3" t="s">
        <v>179</v>
      </c>
      <c r="D354" s="4" t="s">
        <v>136</v>
      </c>
      <c r="E354" s="4" t="s">
        <v>137</v>
      </c>
      <c r="F354" s="4" t="s">
        <v>30</v>
      </c>
      <c r="G354" s="3" t="s">
        <v>44</v>
      </c>
      <c r="H354" s="5" t="s">
        <v>45</v>
      </c>
      <c r="I354" s="4" t="s">
        <v>46</v>
      </c>
      <c r="J354" s="4" t="s">
        <v>47</v>
      </c>
      <c r="K354" s="4" t="s">
        <v>48</v>
      </c>
      <c r="L354" s="6">
        <v>2</v>
      </c>
      <c r="M354" s="6">
        <v>3</v>
      </c>
      <c r="N354" s="7" t="str">
        <f>IF(L354="","",VLOOKUP(L354*M354,[1]FORMULAS!$B$12:$D$22,3,FALSE))</f>
        <v>Medio</v>
      </c>
      <c r="O354" s="8">
        <f>IF(H354="","",+VLOOKUP(H354,[1]FORMULAS!$B$6:$C$9,2,FALSE))</f>
        <v>60</v>
      </c>
      <c r="P354" s="7" t="str">
        <f>IF(O354="","",VLOOKUP(O354,[1]FORMULAS!$A$28:$B$31,2,FALSE))</f>
        <v>Muy Grave (MG)</v>
      </c>
      <c r="Q354" s="9">
        <f t="shared" si="5"/>
        <v>360</v>
      </c>
      <c r="R354" s="8" t="str">
        <f>IF(L354="","",VLOOKUP(L354*M354*O354,[1]FORMULAS!$H$25:$I$55,2,FALSE))</f>
        <v>II</v>
      </c>
      <c r="S354" s="10" t="str">
        <f>IF(L354="","",VLOOKUP(L354*M354*O354,[1]FORMULAS!$H$25:$J$55,3,FALSE))</f>
        <v>No Aceptable o Aceptable con Control Especifico</v>
      </c>
      <c r="T354" s="11"/>
      <c r="U354" s="11"/>
      <c r="V354" s="11"/>
      <c r="W354" s="11"/>
      <c r="X354" s="11"/>
      <c r="Y354" s="11"/>
      <c r="Z354" s="17"/>
    </row>
    <row r="355" spans="1:26" ht="315.75" customHeight="1" x14ac:dyDescent="0.2">
      <c r="A355" s="3" t="s">
        <v>26</v>
      </c>
      <c r="B355" s="3" t="s">
        <v>173</v>
      </c>
      <c r="C355" s="3" t="s">
        <v>179</v>
      </c>
      <c r="D355" s="4" t="s">
        <v>136</v>
      </c>
      <c r="E355" s="4" t="s">
        <v>137</v>
      </c>
      <c r="F355" s="4" t="s">
        <v>49</v>
      </c>
      <c r="G355" s="3" t="s">
        <v>50</v>
      </c>
      <c r="H355" s="5" t="s">
        <v>32</v>
      </c>
      <c r="I355" s="4" t="s">
        <v>51</v>
      </c>
      <c r="J355" s="4" t="s">
        <v>52</v>
      </c>
      <c r="K355" s="4" t="s">
        <v>53</v>
      </c>
      <c r="L355" s="6">
        <v>2</v>
      </c>
      <c r="M355" s="6"/>
      <c r="N355" s="7" t="e">
        <f>IF(L355="","",VLOOKUP(L355*M355,[1]FORMULAS!$B$12:$D$22,3,FALSE))</f>
        <v>#N/A</v>
      </c>
      <c r="O355" s="8">
        <f>IF(H355="","",+VLOOKUP(H355,[1]FORMULAS!$B$6:$C$9,2,FALSE))</f>
        <v>25</v>
      </c>
      <c r="P355" s="7" t="str">
        <f>IF(O355="","",VLOOKUP(O355,[1]FORMULAS!$A$28:$B$31,2,FALSE))</f>
        <v>Grave (G)</v>
      </c>
      <c r="Q355" s="9">
        <f t="shared" si="5"/>
        <v>0</v>
      </c>
      <c r="R355" s="8" t="e">
        <f>IF(L355="","",VLOOKUP(L355*M355*O355,[1]FORMULAS!$H$25:$I$55,2,FALSE))</f>
        <v>#N/A</v>
      </c>
      <c r="S355" s="10" t="e">
        <f>IF(L355="","",VLOOKUP(L355*M355*O355,[1]FORMULAS!$H$25:$J$55,3,FALSE))</f>
        <v>#N/A</v>
      </c>
      <c r="T355" s="11"/>
      <c r="U355" s="11"/>
      <c r="V355" s="4"/>
      <c r="W355" s="4"/>
      <c r="X355" s="4"/>
      <c r="Y355" s="11"/>
      <c r="Z355" s="17"/>
    </row>
    <row r="356" spans="1:26" ht="315.75" customHeight="1" x14ac:dyDescent="0.2">
      <c r="A356" s="3" t="s">
        <v>26</v>
      </c>
      <c r="B356" s="3" t="s">
        <v>173</v>
      </c>
      <c r="C356" s="3" t="s">
        <v>179</v>
      </c>
      <c r="D356" s="4" t="s">
        <v>136</v>
      </c>
      <c r="E356" s="4" t="s">
        <v>137</v>
      </c>
      <c r="F356" s="4" t="s">
        <v>49</v>
      </c>
      <c r="G356" s="3" t="s">
        <v>54</v>
      </c>
      <c r="H356" s="5" t="s">
        <v>45</v>
      </c>
      <c r="I356" s="4" t="s">
        <v>55</v>
      </c>
      <c r="J356" s="4" t="s">
        <v>56</v>
      </c>
      <c r="K356" s="4" t="s">
        <v>57</v>
      </c>
      <c r="L356" s="6">
        <v>2</v>
      </c>
      <c r="M356" s="6">
        <v>3</v>
      </c>
      <c r="N356" s="7" t="str">
        <f>IF(L356="","",VLOOKUP(L356*M356,[1]FORMULAS!$B$12:$D$22,3,FALSE))</f>
        <v>Medio</v>
      </c>
      <c r="O356" s="8">
        <f>IF(H356="","",+VLOOKUP(H356,[1]FORMULAS!$B$6:$C$9,2,FALSE))</f>
        <v>60</v>
      </c>
      <c r="P356" s="7" t="str">
        <f>IF(O356="","",VLOOKUP(O356,[1]FORMULAS!$A$28:$B$31,2,FALSE))</f>
        <v>Muy Grave (MG)</v>
      </c>
      <c r="Q356" s="9">
        <f t="shared" si="5"/>
        <v>360</v>
      </c>
      <c r="R356" s="8" t="str">
        <f>IF(L356="","",VLOOKUP(L356*M356*O356,[1]FORMULAS!$H$25:$I$55,2,FALSE))</f>
        <v>II</v>
      </c>
      <c r="S356" s="10" t="str">
        <f>IF(L356="","",VLOOKUP(L356*M356*O356,[1]FORMULAS!$H$25:$J$55,3,FALSE))</f>
        <v>No Aceptable o Aceptable con Control Especifico</v>
      </c>
      <c r="T356" s="11"/>
      <c r="U356" s="11"/>
      <c r="V356" s="4"/>
      <c r="W356" s="4"/>
      <c r="X356" s="3"/>
      <c r="Y356" s="11"/>
      <c r="Z356" s="17"/>
    </row>
    <row r="357" spans="1:26" ht="315.75" customHeight="1" x14ac:dyDescent="0.2">
      <c r="A357" s="3" t="s">
        <v>26</v>
      </c>
      <c r="B357" s="3" t="s">
        <v>173</v>
      </c>
      <c r="C357" s="3" t="s">
        <v>179</v>
      </c>
      <c r="D357" s="4" t="s">
        <v>136</v>
      </c>
      <c r="E357" s="4" t="s">
        <v>137</v>
      </c>
      <c r="F357" s="4" t="s">
        <v>58</v>
      </c>
      <c r="G357" s="3" t="s">
        <v>59</v>
      </c>
      <c r="H357" s="5" t="s">
        <v>32</v>
      </c>
      <c r="I357" s="4" t="s">
        <v>60</v>
      </c>
      <c r="J357" s="4" t="s">
        <v>61</v>
      </c>
      <c r="K357" s="4" t="s">
        <v>62</v>
      </c>
      <c r="L357" s="6">
        <v>2</v>
      </c>
      <c r="M357" s="6">
        <v>2</v>
      </c>
      <c r="N357" s="7" t="str">
        <f>IF(L357="","",VLOOKUP(L357*M357,[1]FORMULAS!$B$12:$D$22,3,FALSE))</f>
        <v>Bajo</v>
      </c>
      <c r="O357" s="8">
        <f>IF(H357="","",+VLOOKUP(H357,[1]FORMULAS!$B$6:$C$9,2,FALSE))</f>
        <v>25</v>
      </c>
      <c r="P357" s="7" t="str">
        <f>IF(O357="","",VLOOKUP(O357,[1]FORMULAS!$A$28:$B$31,2,FALSE))</f>
        <v>Grave (G)</v>
      </c>
      <c r="Q357" s="9">
        <f t="shared" si="5"/>
        <v>100</v>
      </c>
      <c r="R357" s="8" t="str">
        <f>IF(L357="","",VLOOKUP(L357*M357*O357,[1]FORMULAS!$H$25:$I$55,2,FALSE))</f>
        <v>III</v>
      </c>
      <c r="S357" s="10" t="str">
        <f>IF(L357="","",VLOOKUP(L357*M357*O357,[1]FORMULAS!$H$25:$J$55,3,FALSE))</f>
        <v>Aceptable</v>
      </c>
      <c r="T357" s="11"/>
      <c r="U357" s="11"/>
      <c r="V357" s="11"/>
      <c r="W357" s="11"/>
      <c r="X357" s="11"/>
      <c r="Y357" s="11"/>
      <c r="Z357" s="17"/>
    </row>
    <row r="358" spans="1:26" ht="315.75" customHeight="1" x14ac:dyDescent="0.2">
      <c r="A358" s="3" t="s">
        <v>26</v>
      </c>
      <c r="B358" s="3" t="s">
        <v>173</v>
      </c>
      <c r="C358" s="3" t="s">
        <v>179</v>
      </c>
      <c r="D358" s="4" t="s">
        <v>136</v>
      </c>
      <c r="E358" s="4" t="s">
        <v>137</v>
      </c>
      <c r="F358" s="4" t="s">
        <v>58</v>
      </c>
      <c r="G358" s="3" t="s">
        <v>63</v>
      </c>
      <c r="H358" s="5" t="s">
        <v>32</v>
      </c>
      <c r="I358" s="4" t="s">
        <v>64</v>
      </c>
      <c r="J358" s="4" t="s">
        <v>65</v>
      </c>
      <c r="K358" s="4" t="s">
        <v>66</v>
      </c>
      <c r="L358" s="6">
        <v>2</v>
      </c>
      <c r="M358" s="6">
        <v>2</v>
      </c>
      <c r="N358" s="7" t="str">
        <f>IF(L358="","",VLOOKUP(L358*M358,[1]FORMULAS!$B$12:$D$22,3,FALSE))</f>
        <v>Bajo</v>
      </c>
      <c r="O358" s="8">
        <f>IF(H358="","",+VLOOKUP(H358,[1]FORMULAS!$B$6:$C$9,2,FALSE))</f>
        <v>25</v>
      </c>
      <c r="P358" s="7" t="str">
        <f>IF(O358="","",VLOOKUP(O358,[1]FORMULAS!$A$28:$B$31,2,FALSE))</f>
        <v>Grave (G)</v>
      </c>
      <c r="Q358" s="9">
        <f t="shared" si="5"/>
        <v>100</v>
      </c>
      <c r="R358" s="8" t="str">
        <f>IF(L358="","",VLOOKUP(L358*M358*O358,[1]FORMULAS!$H$25:$I$55,2,FALSE))</f>
        <v>III</v>
      </c>
      <c r="S358" s="10" t="str">
        <f>IF(L358="","",VLOOKUP(L358*M358*O358,[1]FORMULAS!$H$25:$J$55,3,FALSE))</f>
        <v>Aceptable</v>
      </c>
      <c r="T358" s="11"/>
      <c r="U358" s="11"/>
      <c r="V358" s="11"/>
      <c r="W358" s="11"/>
      <c r="X358" s="11"/>
      <c r="Y358" s="11"/>
      <c r="Z358" s="17"/>
    </row>
    <row r="359" spans="1:26" ht="315.75" customHeight="1" x14ac:dyDescent="0.2">
      <c r="A359" s="3" t="s">
        <v>26</v>
      </c>
      <c r="B359" s="3" t="s">
        <v>173</v>
      </c>
      <c r="C359" s="3" t="s">
        <v>179</v>
      </c>
      <c r="D359" s="4" t="s">
        <v>136</v>
      </c>
      <c r="E359" s="4" t="s">
        <v>137</v>
      </c>
      <c r="F359" s="4" t="s">
        <v>67</v>
      </c>
      <c r="G359" s="3" t="s">
        <v>75</v>
      </c>
      <c r="H359" s="5" t="s">
        <v>45</v>
      </c>
      <c r="I359" s="4" t="s">
        <v>76</v>
      </c>
      <c r="J359" s="4" t="s">
        <v>77</v>
      </c>
      <c r="K359" s="4" t="s">
        <v>78</v>
      </c>
      <c r="L359" s="6">
        <v>6</v>
      </c>
      <c r="M359" s="6">
        <v>2</v>
      </c>
      <c r="N359" s="7" t="str">
        <f>IF(L359="","",VLOOKUP(L359*M359,[1]FORMULAS!$B$12:$D$22,3,FALSE))</f>
        <v>Alto</v>
      </c>
      <c r="O359" s="8">
        <f>IF(H359="","",+VLOOKUP(H359,[1]FORMULAS!$B$6:$C$9,2,FALSE))</f>
        <v>60</v>
      </c>
      <c r="P359" s="7" t="str">
        <f>IF(O359="","",VLOOKUP(O359,[1]FORMULAS!$A$28:$B$31,2,FALSE))</f>
        <v>Muy Grave (MG)</v>
      </c>
      <c r="Q359" s="9">
        <f t="shared" si="5"/>
        <v>720</v>
      </c>
      <c r="R359" s="8" t="str">
        <f>IF(L359="","",VLOOKUP(L359*M359*O359,[1]FORMULAS!$H$25:$I$55,2,FALSE))</f>
        <v>I</v>
      </c>
      <c r="S359" s="10" t="str">
        <f>IF(L359="","",VLOOKUP(L359*M359*O359,[1]FORMULAS!$H$25:$J$55,3,FALSE))</f>
        <v>No Aceptable</v>
      </c>
      <c r="T359" s="11"/>
      <c r="U359" s="11"/>
      <c r="V359" s="11"/>
      <c r="W359" s="11"/>
      <c r="X359" s="11"/>
      <c r="Y359" s="11"/>
      <c r="Z359" s="17"/>
    </row>
    <row r="360" spans="1:26" ht="315.75" customHeight="1" x14ac:dyDescent="0.2">
      <c r="A360" s="3" t="s">
        <v>26</v>
      </c>
      <c r="B360" s="3" t="s">
        <v>173</v>
      </c>
      <c r="C360" s="3" t="s">
        <v>179</v>
      </c>
      <c r="D360" s="4" t="s">
        <v>136</v>
      </c>
      <c r="E360" s="4" t="s">
        <v>137</v>
      </c>
      <c r="F360" s="4" t="s">
        <v>67</v>
      </c>
      <c r="G360" s="3" t="s">
        <v>111</v>
      </c>
      <c r="H360" s="5" t="s">
        <v>45</v>
      </c>
      <c r="I360" s="4" t="s">
        <v>112</v>
      </c>
      <c r="J360" s="4" t="s">
        <v>113</v>
      </c>
      <c r="K360" s="4" t="s">
        <v>114</v>
      </c>
      <c r="L360" s="6">
        <v>2</v>
      </c>
      <c r="M360" s="6">
        <v>2</v>
      </c>
      <c r="N360" s="7" t="str">
        <f>IF(L360="","",VLOOKUP(L360*M360,[1]FORMULAS!$B$12:$D$22,3,FALSE))</f>
        <v>Bajo</v>
      </c>
      <c r="O360" s="8">
        <f>IF(H360="","",+VLOOKUP(H360,[1]FORMULAS!$B$6:$C$9,2,FALSE))</f>
        <v>60</v>
      </c>
      <c r="P360" s="7" t="str">
        <f>IF(O360="","",VLOOKUP(O360,[1]FORMULAS!$A$28:$B$31,2,FALSE))</f>
        <v>Muy Grave (MG)</v>
      </c>
      <c r="Q360" s="9">
        <f t="shared" si="5"/>
        <v>240</v>
      </c>
      <c r="R360" s="8" t="str">
        <f>IF(L360="","",VLOOKUP(L360*M360*O360,[1]FORMULAS!$H$25:$I$55,2,FALSE))</f>
        <v>II</v>
      </c>
      <c r="S360" s="10" t="str">
        <f>IF(L360="","",VLOOKUP(L360*M360*O360,[1]FORMULAS!$H$25:$J$55,3,FALSE))</f>
        <v>No Aceptable o Aceptable con Control Especifico</v>
      </c>
      <c r="T360" s="11"/>
      <c r="U360" s="11"/>
      <c r="V360" s="4"/>
      <c r="W360" s="4"/>
      <c r="X360" s="4"/>
      <c r="Y360" s="11"/>
      <c r="Z360" s="17"/>
    </row>
    <row r="361" spans="1:26" ht="315.75" customHeight="1" x14ac:dyDescent="0.2">
      <c r="A361" s="3" t="s">
        <v>26</v>
      </c>
      <c r="B361" s="3" t="s">
        <v>173</v>
      </c>
      <c r="C361" s="3" t="s">
        <v>179</v>
      </c>
      <c r="D361" s="4" t="s">
        <v>136</v>
      </c>
      <c r="E361" s="4" t="s">
        <v>137</v>
      </c>
      <c r="F361" s="4" t="s">
        <v>67</v>
      </c>
      <c r="G361" s="3" t="s">
        <v>91</v>
      </c>
      <c r="H361" s="5" t="s">
        <v>32</v>
      </c>
      <c r="I361" s="4" t="s">
        <v>92</v>
      </c>
      <c r="J361" s="4" t="s">
        <v>93</v>
      </c>
      <c r="K361" s="4" t="s">
        <v>94</v>
      </c>
      <c r="L361" s="6">
        <v>2</v>
      </c>
      <c r="M361" s="6">
        <v>3</v>
      </c>
      <c r="N361" s="7" t="str">
        <f>IF(L361="","",VLOOKUP(L361*M361,[1]FORMULAS!$B$12:$D$22,3,FALSE))</f>
        <v>Medio</v>
      </c>
      <c r="O361" s="8">
        <f>IF(H361="","",+VLOOKUP(H361,[1]FORMULAS!$B$6:$C$9,2,FALSE))</f>
        <v>25</v>
      </c>
      <c r="P361" s="7" t="str">
        <f>IF(O361="","",VLOOKUP(O361,[1]FORMULAS!$A$28:$B$31,2,FALSE))</f>
        <v>Grave (G)</v>
      </c>
      <c r="Q361" s="9">
        <f t="shared" si="5"/>
        <v>150</v>
      </c>
      <c r="R361" s="8" t="str">
        <f>IF(L361="","",VLOOKUP(L361*M361*O361,[1]FORMULAS!$H$25:$I$55,2,FALSE))</f>
        <v>II</v>
      </c>
      <c r="S361" s="10" t="str">
        <f>IF(L361="","",VLOOKUP(L361*M361*O361,[1]FORMULAS!$H$25:$J$55,3,FALSE))</f>
        <v>No Aceptable o Aceptable con Control Especifico</v>
      </c>
      <c r="T361" s="11"/>
      <c r="U361" s="11"/>
      <c r="V361" s="4"/>
      <c r="W361" s="4"/>
      <c r="X361" s="4"/>
      <c r="Y361" s="11"/>
      <c r="Z361" s="17"/>
    </row>
    <row r="362" spans="1:26" ht="315.75" customHeight="1" x14ac:dyDescent="0.2">
      <c r="A362" s="3" t="s">
        <v>26</v>
      </c>
      <c r="B362" s="3" t="s">
        <v>173</v>
      </c>
      <c r="C362" s="3" t="s">
        <v>179</v>
      </c>
      <c r="D362" s="4" t="s">
        <v>136</v>
      </c>
      <c r="E362" s="4" t="s">
        <v>137</v>
      </c>
      <c r="F362" s="4" t="s">
        <v>67</v>
      </c>
      <c r="G362" s="3" t="s">
        <v>79</v>
      </c>
      <c r="H362" s="5" t="s">
        <v>32</v>
      </c>
      <c r="I362" s="4" t="s">
        <v>80</v>
      </c>
      <c r="J362" s="4" t="s">
        <v>81</v>
      </c>
      <c r="K362" s="4" t="s">
        <v>82</v>
      </c>
      <c r="L362" s="6">
        <v>6</v>
      </c>
      <c r="M362" s="6">
        <v>2</v>
      </c>
      <c r="N362" s="7" t="str">
        <f>IF(L362="","",VLOOKUP(L362*M362,[1]FORMULAS!$B$12:$D$22,3,FALSE))</f>
        <v>Alto</v>
      </c>
      <c r="O362" s="8">
        <f>IF(H362="","",+VLOOKUP(H362,[1]FORMULAS!$B$6:$C$9,2,FALSE))</f>
        <v>25</v>
      </c>
      <c r="P362" s="7" t="str">
        <f>IF(O362="","",VLOOKUP(O362,[1]FORMULAS!$A$28:$B$31,2,FALSE))</f>
        <v>Grave (G)</v>
      </c>
      <c r="Q362" s="9">
        <f t="shared" si="5"/>
        <v>300</v>
      </c>
      <c r="R362" s="8" t="str">
        <f>IF(L362="","",VLOOKUP(L362*M362*O362,[1]FORMULAS!$H$25:$I$55,2,FALSE))</f>
        <v>II</v>
      </c>
      <c r="S362" s="10" t="str">
        <f>IF(L362="","",VLOOKUP(L362*M362*O362,[1]FORMULAS!$H$25:$J$55,3,FALSE))</f>
        <v>No Aceptable o Aceptable con Control Especifico</v>
      </c>
      <c r="T362" s="11"/>
      <c r="U362" s="11"/>
      <c r="V362" s="11"/>
      <c r="W362" s="11"/>
      <c r="X362" s="11"/>
      <c r="Y362" s="11"/>
      <c r="Z362" s="17"/>
    </row>
    <row r="363" spans="1:26" ht="315.75" customHeight="1" x14ac:dyDescent="0.2">
      <c r="A363" s="3" t="s">
        <v>26</v>
      </c>
      <c r="B363" s="3" t="s">
        <v>173</v>
      </c>
      <c r="C363" s="3" t="s">
        <v>179</v>
      </c>
      <c r="D363" s="4" t="s">
        <v>136</v>
      </c>
      <c r="E363" s="4" t="s">
        <v>137</v>
      </c>
      <c r="F363" s="4" t="s">
        <v>115</v>
      </c>
      <c r="G363" s="3" t="s">
        <v>116</v>
      </c>
      <c r="H363" s="5" t="s">
        <v>45</v>
      </c>
      <c r="I363" s="4" t="s">
        <v>117</v>
      </c>
      <c r="J363" s="4" t="s">
        <v>118</v>
      </c>
      <c r="K363" s="4" t="s">
        <v>119</v>
      </c>
      <c r="L363" s="6">
        <v>2</v>
      </c>
      <c r="M363" s="6">
        <v>3</v>
      </c>
      <c r="N363" s="7" t="str">
        <f>IF(L363="","",VLOOKUP(L363*M363,[1]FORMULAS!$B$12:$D$22,3,FALSE))</f>
        <v>Medio</v>
      </c>
      <c r="O363" s="8">
        <f>IF(H363="","",+VLOOKUP(H363,[1]FORMULAS!$B$6:$C$9,2,FALSE))</f>
        <v>60</v>
      </c>
      <c r="P363" s="7" t="str">
        <f>IF(O363="","",VLOOKUP(O363,[1]FORMULAS!$A$28:$B$31,2,FALSE))</f>
        <v>Muy Grave (MG)</v>
      </c>
      <c r="Q363" s="9">
        <f t="shared" si="5"/>
        <v>360</v>
      </c>
      <c r="R363" s="8" t="str">
        <f>IF(L363="","",VLOOKUP(L363*M363*O363,[1]FORMULAS!$H$25:$I$55,2,FALSE))</f>
        <v>II</v>
      </c>
      <c r="S363" s="10" t="str">
        <f>IF(L363="","",VLOOKUP(L363*M363*O363,[1]FORMULAS!$H$25:$J$55,3,FALSE))</f>
        <v>No Aceptable o Aceptable con Control Especifico</v>
      </c>
      <c r="T363" s="11"/>
      <c r="U363" s="11"/>
      <c r="V363" s="11"/>
      <c r="W363" s="11"/>
      <c r="X363" s="4"/>
      <c r="Y363" s="11"/>
      <c r="Z363" s="17"/>
    </row>
    <row r="364" spans="1:26" ht="315.75" customHeight="1" x14ac:dyDescent="0.2">
      <c r="A364" s="3" t="s">
        <v>26</v>
      </c>
      <c r="B364" s="3" t="s">
        <v>173</v>
      </c>
      <c r="C364" s="3" t="s">
        <v>179</v>
      </c>
      <c r="D364" s="4" t="s">
        <v>136</v>
      </c>
      <c r="E364" s="4" t="s">
        <v>137</v>
      </c>
      <c r="F364" s="4" t="s">
        <v>115</v>
      </c>
      <c r="G364" s="3" t="s">
        <v>120</v>
      </c>
      <c r="H364" s="5" t="s">
        <v>45</v>
      </c>
      <c r="I364" s="4" t="s">
        <v>121</v>
      </c>
      <c r="J364" s="4" t="s">
        <v>122</v>
      </c>
      <c r="K364" s="4" t="s">
        <v>123</v>
      </c>
      <c r="L364" s="6">
        <v>2</v>
      </c>
      <c r="M364" s="6">
        <v>3</v>
      </c>
      <c r="N364" s="7" t="str">
        <f>IF(L364="","",VLOOKUP(L364*M364,[1]FORMULAS!$B$12:$D$22,3,FALSE))</f>
        <v>Medio</v>
      </c>
      <c r="O364" s="8">
        <f>IF(H364="","",+VLOOKUP(H364,[1]FORMULAS!$B$6:$C$9,2,FALSE))</f>
        <v>60</v>
      </c>
      <c r="P364" s="7" t="str">
        <f>IF(O364="","",VLOOKUP(O364,[1]FORMULAS!$A$28:$B$31,2,FALSE))</f>
        <v>Muy Grave (MG)</v>
      </c>
      <c r="Q364" s="9">
        <f t="shared" si="5"/>
        <v>360</v>
      </c>
      <c r="R364" s="8" t="str">
        <f>IF(L364="","",VLOOKUP(L364*M364*O364,[1]FORMULAS!$H$25:$I$55,2,FALSE))</f>
        <v>II</v>
      </c>
      <c r="S364" s="10" t="str">
        <f>IF(L364="","",VLOOKUP(L364*M364*O364,[1]FORMULAS!$H$25:$J$55,3,FALSE))</f>
        <v>No Aceptable o Aceptable con Control Especifico</v>
      </c>
      <c r="T364" s="11"/>
      <c r="U364" s="11"/>
      <c r="V364" s="11"/>
      <c r="W364" s="11"/>
      <c r="X364" s="11"/>
      <c r="Y364" s="11"/>
      <c r="Z364" s="17"/>
    </row>
    <row r="365" spans="1:26" ht="315.75" customHeight="1" x14ac:dyDescent="0.2"/>
    <row r="366" spans="1:26" ht="315.75" customHeight="1" x14ac:dyDescent="0.2"/>
    <row r="367" spans="1:26" ht="315.75" customHeight="1" x14ac:dyDescent="0.2"/>
    <row r="368" spans="1:26" ht="315.75" customHeight="1" x14ac:dyDescent="0.2"/>
    <row r="369" ht="315.75" customHeight="1" x14ac:dyDescent="0.2"/>
    <row r="370" ht="315.75" customHeight="1" x14ac:dyDescent="0.2"/>
    <row r="371" ht="315.75" customHeight="1" x14ac:dyDescent="0.2"/>
    <row r="372" ht="315.75" customHeight="1" x14ac:dyDescent="0.2"/>
    <row r="373" ht="315.75" customHeight="1" x14ac:dyDescent="0.2"/>
    <row r="374" ht="315.75" customHeight="1" x14ac:dyDescent="0.2"/>
    <row r="375" ht="315.75" customHeight="1" x14ac:dyDescent="0.2"/>
    <row r="376" ht="315.75" customHeight="1" x14ac:dyDescent="0.2"/>
    <row r="377" ht="315.75" customHeight="1" x14ac:dyDescent="0.2"/>
    <row r="378" ht="315.75" customHeight="1" x14ac:dyDescent="0.2"/>
    <row r="379" ht="315.75" customHeight="1" x14ac:dyDescent="0.2"/>
    <row r="380" ht="315.75" customHeight="1" x14ac:dyDescent="0.2"/>
    <row r="381" ht="315.75" customHeight="1" x14ac:dyDescent="0.2"/>
    <row r="382" ht="315.75" customHeight="1" x14ac:dyDescent="0.2"/>
    <row r="383" ht="315.75" customHeight="1" x14ac:dyDescent="0.2"/>
    <row r="384" ht="315.75" customHeight="1" x14ac:dyDescent="0.2"/>
    <row r="385" ht="315.75" customHeight="1" x14ac:dyDescent="0.2"/>
    <row r="386" ht="315.75" customHeight="1" x14ac:dyDescent="0.2"/>
    <row r="387" ht="315.75" customHeight="1" x14ac:dyDescent="0.2"/>
    <row r="388" ht="315.75" customHeight="1" x14ac:dyDescent="0.2"/>
    <row r="389" ht="315.75" customHeight="1" x14ac:dyDescent="0.2"/>
    <row r="390" ht="315.75" customHeight="1" x14ac:dyDescent="0.2"/>
    <row r="391" ht="315.75" customHeight="1" x14ac:dyDescent="0.2"/>
    <row r="392" ht="315.75" customHeight="1" x14ac:dyDescent="0.2"/>
    <row r="393" ht="315.75" customHeight="1" x14ac:dyDescent="0.2"/>
    <row r="394" ht="315.75" customHeight="1" x14ac:dyDescent="0.2"/>
    <row r="395" ht="315.75" customHeight="1" x14ac:dyDescent="0.2"/>
    <row r="396" ht="315.75" customHeight="1" x14ac:dyDescent="0.2"/>
    <row r="397" ht="315.75" customHeight="1" x14ac:dyDescent="0.2"/>
    <row r="398" ht="315.75" customHeight="1" x14ac:dyDescent="0.2"/>
    <row r="399" ht="315.75" customHeight="1" x14ac:dyDescent="0.2"/>
    <row r="400" ht="315.75" customHeight="1" x14ac:dyDescent="0.2"/>
    <row r="401" ht="315.75" customHeight="1" x14ac:dyDescent="0.2"/>
    <row r="402" ht="315.75" customHeight="1" x14ac:dyDescent="0.2"/>
    <row r="403" ht="315.75" customHeight="1" x14ac:dyDescent="0.2"/>
    <row r="404" ht="315.75" customHeight="1" x14ac:dyDescent="0.2"/>
  </sheetData>
  <autoFilter ref="A6:Z6"/>
  <mergeCells count="7">
    <mergeCell ref="B2:C2"/>
    <mergeCell ref="A4:B4"/>
    <mergeCell ref="D2:E2"/>
    <mergeCell ref="D3:E3"/>
    <mergeCell ref="F3:H3"/>
    <mergeCell ref="F2:H2"/>
    <mergeCell ref="B3:C3"/>
  </mergeCells>
  <conditionalFormatting sqref="S7:S364">
    <cfRule type="containsText" dxfId="2" priority="26" operator="containsText" text="No Aceptable o Aceptable con Control Especifico">
      <formula>NOT(ISERROR(SEARCH("No Aceptable o Aceptable con Control Especifico",S7)))</formula>
    </cfRule>
    <cfRule type="containsText" dxfId="1" priority="27" operator="containsText" text="NO ACEPTABLE">
      <formula>NOT(ISERROR(SEARCH("NO ACEPTABLE",S7)))</formula>
    </cfRule>
    <cfRule type="containsText" dxfId="0" priority="28" operator="containsText" text="ACEPTABLE">
      <formula>NOT(ISERROR(SEARCH("ACEPTABLE",S7)))</formula>
    </cfRule>
  </conditionalFormatting>
  <dataValidations count="3">
    <dataValidation type="list" allowBlank="1" showInputMessage="1" showErrorMessage="1" sqref="G7:G8 B7:C8">
      <formula1>INDIRECT(A7)</formula1>
    </dataValidation>
    <dataValidation type="list" allowBlank="1" showInputMessage="1" showErrorMessage="1" sqref="A7:A8">
      <formula1>PROCESO</formula1>
    </dataValidation>
    <dataValidation type="list" allowBlank="1" showInputMessage="1" showErrorMessage="1" sqref="F7:F8">
      <formula1>PELIGROS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[1]FORMULAS!#REF!</xm:f>
          </x14:formula1>
          <xm:sqref>H7:H8</xm:sqref>
        </x14:dataValidation>
        <x14:dataValidation type="list" allowBlank="1" showInputMessage="1" showErrorMessage="1">
          <x14:formula1>
            <xm:f>[1]FORMULAS!#REF!</xm:f>
          </x14:formula1>
          <xm:sqref>M7:M364</xm:sqref>
        </x14:dataValidation>
        <x14:dataValidation type="list" allowBlank="1" showInputMessage="1" showErrorMessage="1">
          <x14:formula1>
            <xm:f>[1]FORMULAS!#REF!</xm:f>
          </x14:formula1>
          <xm:sqref>L7:L8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2016-02-25T19:56:26Z</dcterms:created>
  <dcterms:modified xsi:type="dcterms:W3CDTF">2016-05-11T14:08:30Z</dcterms:modified>
</cp:coreProperties>
</file>